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350089\Desktop\"/>
    </mc:Choice>
  </mc:AlternateContent>
  <bookViews>
    <workbookView xWindow="0" yWindow="0" windowWidth="22890" windowHeight="10110"/>
  </bookViews>
  <sheets>
    <sheet name="診療所" sheetId="11" r:id="rId1"/>
    <sheet name="病院" sheetId="14" r:id="rId2"/>
    <sheet name="【診療所・必要に応じて利用】様式２別紙(診療・予約枠設定時間)" sheetId="12" r:id="rId3"/>
    <sheet name="職域接種共同実施" sheetId="9" r:id="rId4"/>
    <sheet name="通帳コピー" sheetId="10" r:id="rId5"/>
  </sheets>
  <definedNames>
    <definedName name="_xlnm._FilterDatabase" localSheetId="3" hidden="1">職域接種共同実施!#REF!</definedName>
    <definedName name="_xlnm._FilterDatabase" localSheetId="0" hidden="1">診療所!$A$7:$N$38</definedName>
    <definedName name="_xlnm._FilterDatabase" localSheetId="1" hidden="1">病院!$A$8:$K$61</definedName>
    <definedName name="_xlnm.Print_Area" localSheetId="2">'【診療所・必要に応じて利用】様式２別紙(診療・予約枠設定時間)'!$A$1:$H$33</definedName>
    <definedName name="_xlnm.Print_Area" localSheetId="3">職域接種共同実施!$A$1:$O$49</definedName>
    <definedName name="_xlnm.Print_Area" localSheetId="0">診療所!$A$1:$O$146</definedName>
    <definedName name="_xlnm.Print_Area" localSheetId="4">通帳コピー!$A$1:$I$34</definedName>
    <definedName name="_xlnm.Print_Area" localSheetId="1">病院!$A$1:$M$167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6" i="14" l="1"/>
  <c r="A148" i="14" l="1"/>
  <c r="A149" i="14" s="1"/>
  <c r="A150" i="14" s="1"/>
  <c r="A151" i="14" s="1"/>
  <c r="A152" i="14" s="1"/>
  <c r="A153" i="14" s="1"/>
  <c r="A154" i="14" s="1"/>
  <c r="A155" i="14" s="1"/>
  <c r="J124" i="14"/>
  <c r="J121" i="14"/>
  <c r="D118" i="14"/>
  <c r="G64" i="14"/>
  <c r="G63" i="14"/>
  <c r="X58" i="14"/>
  <c r="W58" i="14"/>
  <c r="V58" i="14"/>
  <c r="U58" i="14"/>
  <c r="T58" i="14"/>
  <c r="S58" i="14"/>
  <c r="R58" i="14"/>
  <c r="X57" i="14"/>
  <c r="W57" i="14"/>
  <c r="V57" i="14"/>
  <c r="U57" i="14"/>
  <c r="T57" i="14"/>
  <c r="S57" i="14"/>
  <c r="R57" i="14"/>
  <c r="I57" i="14"/>
  <c r="H57" i="14"/>
  <c r="G57" i="14"/>
  <c r="F57" i="14"/>
  <c r="E57" i="14"/>
  <c r="D57" i="14"/>
  <c r="C57" i="14"/>
  <c r="J61" i="14" s="1"/>
  <c r="X52" i="14"/>
  <c r="W52" i="14"/>
  <c r="V52" i="14"/>
  <c r="U52" i="14"/>
  <c r="T52" i="14"/>
  <c r="S52" i="14"/>
  <c r="R52" i="14"/>
  <c r="X51" i="14"/>
  <c r="W51" i="14"/>
  <c r="V51" i="14"/>
  <c r="U51" i="14"/>
  <c r="T51" i="14"/>
  <c r="S51" i="14"/>
  <c r="R51" i="14"/>
  <c r="I51" i="14"/>
  <c r="H51" i="14"/>
  <c r="G51" i="14"/>
  <c r="F51" i="14"/>
  <c r="E51" i="14"/>
  <c r="D51" i="14"/>
  <c r="C51" i="14"/>
  <c r="X46" i="14"/>
  <c r="W46" i="14"/>
  <c r="V46" i="14"/>
  <c r="U46" i="14"/>
  <c r="T46" i="14"/>
  <c r="S46" i="14"/>
  <c r="R46" i="14"/>
  <c r="X45" i="14"/>
  <c r="W45" i="14"/>
  <c r="V45" i="14"/>
  <c r="U45" i="14"/>
  <c r="T45" i="14"/>
  <c r="S45" i="14"/>
  <c r="R45" i="14"/>
  <c r="I45" i="14"/>
  <c r="H45" i="14"/>
  <c r="G45" i="14"/>
  <c r="F45" i="14"/>
  <c r="E45" i="14"/>
  <c r="D45" i="14"/>
  <c r="C45" i="14"/>
  <c r="X40" i="14"/>
  <c r="W40" i="14"/>
  <c r="V40" i="14"/>
  <c r="U40" i="14"/>
  <c r="T40" i="14"/>
  <c r="S40" i="14"/>
  <c r="R40" i="14"/>
  <c r="X39" i="14"/>
  <c r="W39" i="14"/>
  <c r="V39" i="14"/>
  <c r="U39" i="14"/>
  <c r="T39" i="14"/>
  <c r="S39" i="14"/>
  <c r="R39" i="14"/>
  <c r="I39" i="14"/>
  <c r="H39" i="14"/>
  <c r="G39" i="14"/>
  <c r="F39" i="14"/>
  <c r="E39" i="14"/>
  <c r="D39" i="14"/>
  <c r="C39" i="14"/>
  <c r="X34" i="14"/>
  <c r="W34" i="14"/>
  <c r="V34" i="14"/>
  <c r="U34" i="14"/>
  <c r="T34" i="14"/>
  <c r="S34" i="14"/>
  <c r="R34" i="14"/>
  <c r="X33" i="14"/>
  <c r="W33" i="14"/>
  <c r="V33" i="14"/>
  <c r="U33" i="14"/>
  <c r="T33" i="14"/>
  <c r="S33" i="14"/>
  <c r="R33" i="14"/>
  <c r="I33" i="14"/>
  <c r="H33" i="14"/>
  <c r="G33" i="14"/>
  <c r="F33" i="14"/>
  <c r="E33" i="14"/>
  <c r="D33" i="14"/>
  <c r="C33" i="14"/>
  <c r="X28" i="14"/>
  <c r="W28" i="14"/>
  <c r="V28" i="14"/>
  <c r="U28" i="14"/>
  <c r="T28" i="14"/>
  <c r="S28" i="14"/>
  <c r="R28" i="14"/>
  <c r="X27" i="14"/>
  <c r="W27" i="14"/>
  <c r="V27" i="14"/>
  <c r="U27" i="14"/>
  <c r="T27" i="14"/>
  <c r="S27" i="14"/>
  <c r="R27" i="14"/>
  <c r="I27" i="14"/>
  <c r="H27" i="14"/>
  <c r="G27" i="14"/>
  <c r="F27" i="14"/>
  <c r="E27" i="14"/>
  <c r="D27" i="14"/>
  <c r="C27" i="14"/>
  <c r="X22" i="14"/>
  <c r="W22" i="14"/>
  <c r="V22" i="14"/>
  <c r="U22" i="14"/>
  <c r="T22" i="14"/>
  <c r="S22" i="14"/>
  <c r="R22" i="14"/>
  <c r="X21" i="14"/>
  <c r="W21" i="14"/>
  <c r="V21" i="14"/>
  <c r="U21" i="14"/>
  <c r="T21" i="14"/>
  <c r="S21" i="14"/>
  <c r="R21" i="14"/>
  <c r="I21" i="14"/>
  <c r="H21" i="14"/>
  <c r="G21" i="14"/>
  <c r="F21" i="14"/>
  <c r="E21" i="14"/>
  <c r="D21" i="14"/>
  <c r="C21" i="14"/>
  <c r="X16" i="14"/>
  <c r="W16" i="14"/>
  <c r="V16" i="14"/>
  <c r="U16" i="14"/>
  <c r="T16" i="14"/>
  <c r="S16" i="14"/>
  <c r="R16" i="14"/>
  <c r="X15" i="14"/>
  <c r="W15" i="14"/>
  <c r="V15" i="14"/>
  <c r="U15" i="14"/>
  <c r="T15" i="14"/>
  <c r="S15" i="14"/>
  <c r="R15" i="14"/>
  <c r="I15" i="14"/>
  <c r="H15" i="14"/>
  <c r="G15" i="14"/>
  <c r="F15" i="14"/>
  <c r="E15" i="14"/>
  <c r="D15" i="14"/>
  <c r="C15" i="14"/>
  <c r="X10" i="14"/>
  <c r="W10" i="14"/>
  <c r="V10" i="14"/>
  <c r="U10" i="14"/>
  <c r="T10" i="14"/>
  <c r="S10" i="14"/>
  <c r="R10" i="14"/>
  <c r="X9" i="14"/>
  <c r="W9" i="14"/>
  <c r="V9" i="14"/>
  <c r="U9" i="14"/>
  <c r="T9" i="14"/>
  <c r="S9" i="14"/>
  <c r="R9" i="14"/>
  <c r="I9" i="14"/>
  <c r="H9" i="14"/>
  <c r="G9" i="14"/>
  <c r="F9" i="14"/>
  <c r="E9" i="14"/>
  <c r="D9" i="14"/>
  <c r="C9" i="14"/>
  <c r="S8" i="14"/>
  <c r="T8" i="14" s="1"/>
  <c r="U8" i="14" s="1"/>
  <c r="V8" i="14" s="1"/>
  <c r="W8" i="14" s="1"/>
  <c r="X8" i="14" s="1"/>
  <c r="R14" i="14" s="1"/>
  <c r="S14" i="14" s="1"/>
  <c r="T14" i="14" s="1"/>
  <c r="U14" i="14" s="1"/>
  <c r="V14" i="14" s="1"/>
  <c r="W14" i="14" s="1"/>
  <c r="X14" i="14" s="1"/>
  <c r="R20" i="14" s="1"/>
  <c r="S20" i="14" s="1"/>
  <c r="T20" i="14" s="1"/>
  <c r="U20" i="14" s="1"/>
  <c r="V20" i="14" s="1"/>
  <c r="W20" i="14" s="1"/>
  <c r="X20" i="14" s="1"/>
  <c r="R26" i="14" s="1"/>
  <c r="S26" i="14" s="1"/>
  <c r="T26" i="14" s="1"/>
  <c r="U26" i="14" s="1"/>
  <c r="V26" i="14" s="1"/>
  <c r="W26" i="14" s="1"/>
  <c r="X26" i="14" s="1"/>
  <c r="R32" i="14" s="1"/>
  <c r="S32" i="14" s="1"/>
  <c r="T32" i="14" s="1"/>
  <c r="U32" i="14" s="1"/>
  <c r="V32" i="14" s="1"/>
  <c r="W32" i="14" s="1"/>
  <c r="X32" i="14" s="1"/>
  <c r="R38" i="14" s="1"/>
  <c r="S38" i="14" s="1"/>
  <c r="T38" i="14" s="1"/>
  <c r="U38" i="14" s="1"/>
  <c r="V38" i="14" s="1"/>
  <c r="W38" i="14" s="1"/>
  <c r="X38" i="14" s="1"/>
  <c r="R44" i="14" s="1"/>
  <c r="S44" i="14" s="1"/>
  <c r="T44" i="14" s="1"/>
  <c r="U44" i="14" s="1"/>
  <c r="V44" i="14" s="1"/>
  <c r="W44" i="14" s="1"/>
  <c r="X44" i="14" s="1"/>
  <c r="R50" i="14" s="1"/>
  <c r="S50" i="14" s="1"/>
  <c r="T50" i="14" s="1"/>
  <c r="U50" i="14" s="1"/>
  <c r="V50" i="14" s="1"/>
  <c r="W50" i="14" s="1"/>
  <c r="X50" i="14" s="1"/>
  <c r="R56" i="14" s="1"/>
  <c r="S56" i="14" s="1"/>
  <c r="T56" i="14" s="1"/>
  <c r="U56" i="14" s="1"/>
  <c r="V56" i="14" s="1"/>
  <c r="W56" i="14" s="1"/>
  <c r="X56" i="14" s="1"/>
  <c r="D8" i="14"/>
  <c r="E8" i="14" s="1"/>
  <c r="F8" i="14" s="1"/>
  <c r="G8" i="14" s="1"/>
  <c r="H8" i="14" s="1"/>
  <c r="I8" i="14" s="1"/>
  <c r="C14" i="14" s="1"/>
  <c r="D14" i="14" s="1"/>
  <c r="E14" i="14" s="1"/>
  <c r="F14" i="14" s="1"/>
  <c r="G14" i="14" s="1"/>
  <c r="H14" i="14" s="1"/>
  <c r="I14" i="14" s="1"/>
  <c r="C20" i="14" s="1"/>
  <c r="D20" i="14" s="1"/>
  <c r="E20" i="14" s="1"/>
  <c r="F20" i="14" s="1"/>
  <c r="G20" i="14" s="1"/>
  <c r="H20" i="14" s="1"/>
  <c r="I20" i="14" s="1"/>
  <c r="C26" i="14" s="1"/>
  <c r="D26" i="14" s="1"/>
  <c r="E26" i="14" s="1"/>
  <c r="F26" i="14" s="1"/>
  <c r="G26" i="14" s="1"/>
  <c r="H26" i="14" s="1"/>
  <c r="I26" i="14" s="1"/>
  <c r="C32" i="14" s="1"/>
  <c r="D32" i="14" s="1"/>
  <c r="E32" i="14" s="1"/>
  <c r="F32" i="14" s="1"/>
  <c r="G32" i="14" s="1"/>
  <c r="H32" i="14" s="1"/>
  <c r="I32" i="14" s="1"/>
  <c r="C38" i="14" s="1"/>
  <c r="D38" i="14" s="1"/>
  <c r="E38" i="14" s="1"/>
  <c r="F38" i="14" s="1"/>
  <c r="G38" i="14" s="1"/>
  <c r="H38" i="14" s="1"/>
  <c r="I38" i="14" s="1"/>
  <c r="C44" i="14" s="1"/>
  <c r="D44" i="14" s="1"/>
  <c r="E44" i="14" s="1"/>
  <c r="F44" i="14" s="1"/>
  <c r="G44" i="14" s="1"/>
  <c r="H44" i="14" s="1"/>
  <c r="I44" i="14" s="1"/>
  <c r="C50" i="14" s="1"/>
  <c r="D50" i="14" s="1"/>
  <c r="E50" i="14" s="1"/>
  <c r="F50" i="14" s="1"/>
  <c r="G50" i="14" s="1"/>
  <c r="H50" i="14" s="1"/>
  <c r="I50" i="14" s="1"/>
  <c r="C56" i="14" s="1"/>
  <c r="D56" i="14" s="1"/>
  <c r="E56" i="14" s="1"/>
  <c r="F56" i="14" s="1"/>
  <c r="G56" i="14" s="1"/>
  <c r="H56" i="14" s="1"/>
  <c r="I56" i="14" s="1"/>
  <c r="J19" i="14" l="1"/>
  <c r="J18" i="14"/>
  <c r="J30" i="14"/>
  <c r="J43" i="14"/>
  <c r="J54" i="14"/>
  <c r="J37" i="14"/>
  <c r="J25" i="14"/>
  <c r="J49" i="14"/>
  <c r="J13" i="14"/>
  <c r="J31" i="14"/>
  <c r="J42" i="14"/>
  <c r="J55" i="14"/>
  <c r="J15" i="14"/>
  <c r="J27" i="14"/>
  <c r="J39" i="14"/>
  <c r="J51" i="14"/>
  <c r="J12" i="14"/>
  <c r="J36" i="14"/>
  <c r="J48" i="14"/>
  <c r="J60" i="14"/>
  <c r="J24" i="14"/>
  <c r="J9" i="14"/>
  <c r="J21" i="14"/>
  <c r="J33" i="14"/>
  <c r="J45" i="14"/>
  <c r="J57" i="14"/>
  <c r="G66" i="14" l="1"/>
  <c r="G67" i="14"/>
  <c r="G69" i="14" s="1"/>
  <c r="G65" i="14"/>
  <c r="G68" i="14" l="1"/>
  <c r="G142" i="14"/>
  <c r="H154" i="14" l="1"/>
  <c r="J154" i="14" s="1"/>
  <c r="H147" i="14"/>
  <c r="L149" i="14"/>
  <c r="C155" i="14"/>
  <c r="E155" i="14" s="1"/>
  <c r="H149" i="14"/>
  <c r="J149" i="14" s="1"/>
  <c r="L150" i="14"/>
  <c r="C154" i="14"/>
  <c r="E154" i="14" s="1"/>
  <c r="L154" i="14"/>
  <c r="L155" i="14"/>
  <c r="H151" i="14"/>
  <c r="J151" i="14" s="1"/>
  <c r="C151" i="14"/>
  <c r="E151" i="14" s="1"/>
  <c r="L147" i="14"/>
  <c r="H152" i="14"/>
  <c r="J152" i="14" s="1"/>
  <c r="C148" i="14"/>
  <c r="E148" i="14" s="1"/>
  <c r="H153" i="14"/>
  <c r="J153" i="14" s="1"/>
  <c r="H148" i="14"/>
  <c r="J148" i="14" s="1"/>
  <c r="C153" i="14"/>
  <c r="E153" i="14" s="1"/>
  <c r="L148" i="14"/>
  <c r="C152" i="14"/>
  <c r="E152" i="14" s="1"/>
  <c r="C147" i="14"/>
  <c r="H150" i="14"/>
  <c r="J150" i="14" s="1"/>
  <c r="L153" i="14"/>
  <c r="C150" i="14"/>
  <c r="E150" i="14" s="1"/>
  <c r="L152" i="14"/>
  <c r="H155" i="14"/>
  <c r="J155" i="14" s="1"/>
  <c r="C149" i="14"/>
  <c r="E149" i="14" s="1"/>
  <c r="L151" i="14"/>
  <c r="E147" i="14" l="1"/>
  <c r="E156" i="14" s="1"/>
  <c r="C156" i="14"/>
  <c r="J147" i="14"/>
  <c r="H156" i="14"/>
  <c r="J156" i="14" s="1"/>
  <c r="L156" i="14"/>
  <c r="J69" i="14" s="1"/>
  <c r="E136" i="14" l="1"/>
  <c r="C6" i="12" l="1"/>
  <c r="D6" i="12" s="1"/>
  <c r="E6" i="12" s="1"/>
  <c r="F6" i="12" s="1"/>
  <c r="G6" i="12" s="1"/>
  <c r="H6" i="12" s="1"/>
  <c r="B9" i="12" s="1"/>
  <c r="C9" i="12" s="1"/>
  <c r="D9" i="12" s="1"/>
  <c r="E9" i="12" s="1"/>
  <c r="F9" i="12" s="1"/>
  <c r="G9" i="12" s="1"/>
  <c r="H9" i="12" s="1"/>
  <c r="B12" i="12" s="1"/>
  <c r="C12" i="12" s="1"/>
  <c r="D12" i="12" s="1"/>
  <c r="E12" i="12" s="1"/>
  <c r="F12" i="12" s="1"/>
  <c r="G12" i="12" s="1"/>
  <c r="H12" i="12" s="1"/>
  <c r="B15" i="12" s="1"/>
  <c r="C15" i="12" s="1"/>
  <c r="D15" i="12" s="1"/>
  <c r="E15" i="12" s="1"/>
  <c r="F15" i="12" s="1"/>
  <c r="G15" i="12" s="1"/>
  <c r="H15" i="12" s="1"/>
  <c r="B18" i="12" s="1"/>
  <c r="C18" i="12" s="1"/>
  <c r="D18" i="12" s="1"/>
  <c r="E18" i="12" s="1"/>
  <c r="F18" i="12" s="1"/>
  <c r="G18" i="12" s="1"/>
  <c r="H18" i="12" s="1"/>
  <c r="B21" i="12" s="1"/>
  <c r="C21" i="12" s="1"/>
  <c r="D21" i="12" s="1"/>
  <c r="E21" i="12" s="1"/>
  <c r="F21" i="12" s="1"/>
  <c r="G21" i="12" s="1"/>
  <c r="H21" i="12" s="1"/>
  <c r="B24" i="12" s="1"/>
  <c r="C24" i="12" s="1"/>
  <c r="D24" i="12" s="1"/>
  <c r="E24" i="12" s="1"/>
  <c r="F24" i="12" s="1"/>
  <c r="G24" i="12" s="1"/>
  <c r="H24" i="12" s="1"/>
  <c r="B27" i="12" s="1"/>
  <c r="C27" i="12" s="1"/>
  <c r="D27" i="12" s="1"/>
  <c r="E27" i="12" s="1"/>
  <c r="F27" i="12" s="1"/>
  <c r="G27" i="12" s="1"/>
  <c r="H27" i="12" s="1"/>
  <c r="B30" i="12" s="1"/>
  <c r="C30" i="12" s="1"/>
  <c r="D30" i="12" s="1"/>
  <c r="E30" i="12" s="1"/>
  <c r="F30" i="12" s="1"/>
  <c r="G30" i="12" s="1"/>
  <c r="H30" i="12" s="1"/>
  <c r="A114" i="11"/>
  <c r="A115" i="11" s="1"/>
  <c r="A116" i="11" s="1"/>
  <c r="A117" i="11" s="1"/>
  <c r="A118" i="11" s="1"/>
  <c r="A119" i="11" s="1"/>
  <c r="A120" i="11" s="1"/>
  <c r="A121" i="11" s="1"/>
  <c r="L89" i="11"/>
  <c r="L87" i="11"/>
  <c r="L84" i="11"/>
  <c r="D81" i="11"/>
  <c r="C47" i="11"/>
  <c r="L41" i="11"/>
  <c r="J41" i="11"/>
  <c r="D121" i="11" s="1"/>
  <c r="AB40" i="11"/>
  <c r="AA40" i="11"/>
  <c r="Z40" i="11"/>
  <c r="Y40" i="11"/>
  <c r="X40" i="11"/>
  <c r="W40" i="11"/>
  <c r="V40" i="11"/>
  <c r="L37" i="11"/>
  <c r="J37" i="11"/>
  <c r="D120" i="11" s="1"/>
  <c r="AB36" i="11"/>
  <c r="AA36" i="11"/>
  <c r="Z36" i="11"/>
  <c r="Y36" i="11"/>
  <c r="X36" i="11"/>
  <c r="W36" i="11"/>
  <c r="V36" i="11"/>
  <c r="L33" i="11"/>
  <c r="J33" i="11"/>
  <c r="K33" i="11" s="1"/>
  <c r="AB32" i="11"/>
  <c r="AA32" i="11"/>
  <c r="Z32" i="11"/>
  <c r="Y32" i="11"/>
  <c r="X32" i="11"/>
  <c r="W32" i="11"/>
  <c r="V32" i="11"/>
  <c r="L29" i="11"/>
  <c r="J29" i="11"/>
  <c r="D118" i="11" s="1"/>
  <c r="AB28" i="11"/>
  <c r="AA28" i="11"/>
  <c r="Z28" i="11"/>
  <c r="Y28" i="11"/>
  <c r="X28" i="11"/>
  <c r="W28" i="11"/>
  <c r="V28" i="11"/>
  <c r="L25" i="11"/>
  <c r="J25" i="11"/>
  <c r="D117" i="11" s="1"/>
  <c r="AB24" i="11"/>
  <c r="AA24" i="11"/>
  <c r="Z24" i="11"/>
  <c r="Y24" i="11"/>
  <c r="X24" i="11"/>
  <c r="W24" i="11"/>
  <c r="V24" i="11"/>
  <c r="L21" i="11"/>
  <c r="J21" i="11"/>
  <c r="D116" i="11" s="1"/>
  <c r="AB20" i="11"/>
  <c r="AA20" i="11"/>
  <c r="Z20" i="11"/>
  <c r="Y20" i="11"/>
  <c r="X20" i="11"/>
  <c r="W20" i="11"/>
  <c r="V20" i="11"/>
  <c r="L17" i="11"/>
  <c r="J17" i="11"/>
  <c r="AB16" i="11"/>
  <c r="AA16" i="11"/>
  <c r="Z16" i="11"/>
  <c r="Y16" i="11"/>
  <c r="X16" i="11"/>
  <c r="W16" i="11"/>
  <c r="V16" i="11"/>
  <c r="L13" i="11"/>
  <c r="J13" i="11"/>
  <c r="D114" i="11" s="1"/>
  <c r="AB12" i="11"/>
  <c r="AA12" i="11"/>
  <c r="Z12" i="11"/>
  <c r="Y12" i="11"/>
  <c r="X12" i="11"/>
  <c r="W12" i="11"/>
  <c r="V12" i="11"/>
  <c r="L9" i="11"/>
  <c r="J9" i="11"/>
  <c r="D113" i="11" s="1"/>
  <c r="AB8" i="11"/>
  <c r="AA8" i="11"/>
  <c r="Z8" i="11"/>
  <c r="Y8" i="11"/>
  <c r="X8" i="11"/>
  <c r="W8" i="11"/>
  <c r="V8" i="11"/>
  <c r="W7" i="11"/>
  <c r="X7" i="11" s="1"/>
  <c r="Y7" i="11" s="1"/>
  <c r="Z7" i="11" s="1"/>
  <c r="AA7" i="11" s="1"/>
  <c r="AB7" i="11" s="1"/>
  <c r="V11" i="11" s="1"/>
  <c r="W11" i="11" s="1"/>
  <c r="X11" i="11" s="1"/>
  <c r="Y11" i="11" s="1"/>
  <c r="Z11" i="11" s="1"/>
  <c r="AA11" i="11" s="1"/>
  <c r="AB11" i="11" s="1"/>
  <c r="V15" i="11" s="1"/>
  <c r="W15" i="11" s="1"/>
  <c r="X15" i="11" s="1"/>
  <c r="Y15" i="11" s="1"/>
  <c r="Z15" i="11" s="1"/>
  <c r="AA15" i="11" s="1"/>
  <c r="AB15" i="11" s="1"/>
  <c r="V19" i="11" s="1"/>
  <c r="W19" i="11" s="1"/>
  <c r="X19" i="11" s="1"/>
  <c r="Y19" i="11" s="1"/>
  <c r="Z19" i="11" s="1"/>
  <c r="AA19" i="11" s="1"/>
  <c r="AB19" i="11" s="1"/>
  <c r="V23" i="11" s="1"/>
  <c r="W23" i="11" s="1"/>
  <c r="X23" i="11" s="1"/>
  <c r="Y23" i="11" s="1"/>
  <c r="Z23" i="11" s="1"/>
  <c r="AA23" i="11" s="1"/>
  <c r="AB23" i="11" s="1"/>
  <c r="V27" i="11" s="1"/>
  <c r="W27" i="11" s="1"/>
  <c r="X27" i="11" s="1"/>
  <c r="Y27" i="11" s="1"/>
  <c r="Z27" i="11" s="1"/>
  <c r="AA27" i="11" s="1"/>
  <c r="AB27" i="11" s="1"/>
  <c r="V31" i="11" s="1"/>
  <c r="W31" i="11" s="1"/>
  <c r="X31" i="11" s="1"/>
  <c r="Y31" i="11" s="1"/>
  <c r="Z31" i="11" s="1"/>
  <c r="AA31" i="11" s="1"/>
  <c r="AB31" i="11" s="1"/>
  <c r="V35" i="11" s="1"/>
  <c r="W35" i="11" s="1"/>
  <c r="X35" i="11" s="1"/>
  <c r="Y35" i="11" s="1"/>
  <c r="Z35" i="11" s="1"/>
  <c r="AA35" i="11" s="1"/>
  <c r="AB35" i="11" s="1"/>
  <c r="V39" i="11" s="1"/>
  <c r="W39" i="11" s="1"/>
  <c r="X39" i="11" s="1"/>
  <c r="Y39" i="11" s="1"/>
  <c r="Z39" i="11" s="1"/>
  <c r="AA39" i="11" s="1"/>
  <c r="AB39" i="11" s="1"/>
  <c r="D7" i="11"/>
  <c r="E7" i="11" s="1"/>
  <c r="F7" i="11" s="1"/>
  <c r="G7" i="11" s="1"/>
  <c r="H7" i="11" s="1"/>
  <c r="I7" i="11" s="1"/>
  <c r="C11" i="11" s="1"/>
  <c r="D11" i="11" s="1"/>
  <c r="E11" i="11" s="1"/>
  <c r="F11" i="11" s="1"/>
  <c r="G11" i="11" s="1"/>
  <c r="H11" i="11" s="1"/>
  <c r="I11" i="11" s="1"/>
  <c r="C15" i="11" s="1"/>
  <c r="D15" i="11" s="1"/>
  <c r="E15" i="11" s="1"/>
  <c r="F15" i="11" s="1"/>
  <c r="G15" i="11" s="1"/>
  <c r="H15" i="11" s="1"/>
  <c r="I15" i="11" s="1"/>
  <c r="C19" i="11" s="1"/>
  <c r="D19" i="11" s="1"/>
  <c r="E19" i="11" s="1"/>
  <c r="F19" i="11" s="1"/>
  <c r="G19" i="11" s="1"/>
  <c r="H19" i="11" s="1"/>
  <c r="I19" i="11" s="1"/>
  <c r="C23" i="11" s="1"/>
  <c r="D23" i="11" s="1"/>
  <c r="E23" i="11" s="1"/>
  <c r="F23" i="11" s="1"/>
  <c r="G23" i="11" s="1"/>
  <c r="H23" i="11" s="1"/>
  <c r="I23" i="11" s="1"/>
  <c r="C27" i="11" s="1"/>
  <c r="D27" i="11" s="1"/>
  <c r="E27" i="11" s="1"/>
  <c r="F27" i="11" s="1"/>
  <c r="G27" i="11" s="1"/>
  <c r="H27" i="11" s="1"/>
  <c r="I27" i="11" s="1"/>
  <c r="C31" i="11" s="1"/>
  <c r="D31" i="11" s="1"/>
  <c r="E31" i="11" s="1"/>
  <c r="F31" i="11" s="1"/>
  <c r="G31" i="11" s="1"/>
  <c r="H31" i="11" s="1"/>
  <c r="I31" i="11" s="1"/>
  <c r="C35" i="11" s="1"/>
  <c r="D35" i="11" s="1"/>
  <c r="E35" i="11" s="1"/>
  <c r="F35" i="11" s="1"/>
  <c r="G35" i="11" s="1"/>
  <c r="H35" i="11" s="1"/>
  <c r="I35" i="11" s="1"/>
  <c r="C39" i="11" s="1"/>
  <c r="D39" i="11" s="1"/>
  <c r="E39" i="11" s="1"/>
  <c r="F39" i="11" s="1"/>
  <c r="G39" i="11" s="1"/>
  <c r="H39" i="11" s="1"/>
  <c r="I39" i="11" s="1"/>
  <c r="O33" i="11" l="1"/>
  <c r="O29" i="11"/>
  <c r="K17" i="11"/>
  <c r="O17" i="11" s="1"/>
  <c r="K13" i="11"/>
  <c r="O13" i="11" s="1"/>
  <c r="D115" i="11"/>
  <c r="D119" i="11"/>
  <c r="K37" i="11"/>
  <c r="O37" i="11" s="1"/>
  <c r="J44" i="11"/>
  <c r="K21" i="11"/>
  <c r="O21" i="11" s="1"/>
  <c r="K9" i="11"/>
  <c r="O25" i="11"/>
  <c r="K41" i="11"/>
  <c r="O41" i="11" s="1"/>
  <c r="D122" i="11" l="1"/>
  <c r="G108" i="11"/>
  <c r="O9" i="11"/>
  <c r="G107" i="11"/>
  <c r="F121" i="11" l="1"/>
  <c r="F117" i="11"/>
  <c r="F113" i="11"/>
  <c r="F118" i="11"/>
  <c r="F114" i="11"/>
  <c r="F119" i="11"/>
  <c r="F115" i="11"/>
  <c r="F120" i="11"/>
  <c r="F116" i="11"/>
  <c r="J118" i="11"/>
  <c r="J114" i="11"/>
  <c r="J119" i="11"/>
  <c r="J115" i="11"/>
  <c r="J120" i="11"/>
  <c r="J116" i="11"/>
  <c r="J121" i="11"/>
  <c r="J117" i="11"/>
  <c r="J113" i="11"/>
  <c r="J122" i="11" l="1"/>
  <c r="F122" i="11"/>
  <c r="M116" i="11"/>
  <c r="N116" i="11" s="1"/>
  <c r="M119" i="11"/>
  <c r="V119" i="11" s="1"/>
  <c r="M117" i="11"/>
  <c r="N117" i="11" s="1"/>
  <c r="M114" i="11"/>
  <c r="V114" i="11" s="1"/>
  <c r="J123" i="11"/>
  <c r="M120" i="11"/>
  <c r="M118" i="11"/>
  <c r="M115" i="11"/>
  <c r="F123" i="11"/>
  <c r="M113" i="11"/>
  <c r="M121" i="11"/>
  <c r="N119" i="11" l="1"/>
  <c r="V116" i="11"/>
  <c r="V117" i="11"/>
  <c r="N114" i="11"/>
  <c r="V118" i="11"/>
  <c r="N118" i="11"/>
  <c r="V115" i="11"/>
  <c r="N115" i="11"/>
  <c r="M122" i="11"/>
  <c r="V113" i="11"/>
  <c r="N113" i="11"/>
  <c r="V121" i="11"/>
  <c r="N121" i="11"/>
  <c r="N120" i="11"/>
  <c r="V120" i="11"/>
  <c r="N123" i="11" l="1"/>
  <c r="N122" i="11"/>
  <c r="F101" i="11" s="1"/>
</calcChain>
</file>

<file path=xl/comments1.xml><?xml version="1.0" encoding="utf-8"?>
<comments xmlns="http://schemas.openxmlformats.org/spreadsheetml/2006/main">
  <authors>
    <author>大阪府</author>
    <author>厚生労働省ネットワークシステム</author>
  </authors>
  <commentList>
    <comment ref="O1" authorId="0" shapeId="0">
      <text>
        <r>
          <rPr>
            <b/>
            <sz val="36"/>
            <color indexed="10"/>
            <rFont val="MS P ゴシック"/>
            <family val="3"/>
            <charset val="128"/>
          </rPr>
          <t>ピンク色に着色したセルにご記入いただきご提出ください。</t>
        </r>
      </text>
    </comment>
    <comment ref="K5" authorId="1" shapeId="0">
      <text>
        <r>
          <rPr>
            <b/>
            <sz val="16"/>
            <color indexed="81"/>
            <rFont val="ＭＳ Ｐゴシック"/>
            <family val="3"/>
            <charset val="128"/>
          </rPr>
          <t>「週の接種回数」に応じて、計算式により「100回未満」、「100回以上」、「150回以上」が自動表示されます。
「150回以上」と自動表示される場合でも、区分「150回以上」から「100回以上」に修正したほうが、全体の請求額が高額になる場合があります。
具体例
第１週　150回
第２週　150回
第３週　150回
第４週　150回
第５週　150回
第６週　140回
第７週　140回
第８週　140回
第９週　100回未満
上記のような場合、第１～５週までを150回以上で５回とカウント（①）するより、第１～４週を150回以上、第５～８週を100回以上とカウント（②）した方が総額が高くなります。
①　150×5×3,000+140×3×0＝2,250,000
②　150×4×3,000+（140×3+150×1）×2,000＝2,940,000
上記の具体例のような場合に、「150回以上」となっている週のひとつを、リストから「100回以上」を選択して修正した状態で請求することが可能です。
※修正前後の金額もよくご確認のうえ実行してください。</t>
        </r>
      </text>
    </comment>
    <comment ref="C134" authorId="0" shapeId="0">
      <text>
        <r>
          <rPr>
            <b/>
            <sz val="26"/>
            <color indexed="81"/>
            <rFont val="MS P ゴシック"/>
            <family val="3"/>
            <charset val="128"/>
          </rPr>
          <t>週ごと・日ごとに時間帯が多岐に渡り、備考欄での説明が難しい等の事情があるときは、適宜別紙をご利用ください。</t>
        </r>
      </text>
    </comment>
  </commentList>
</comments>
</file>

<file path=xl/comments2.xml><?xml version="1.0" encoding="utf-8"?>
<comments xmlns="http://schemas.openxmlformats.org/spreadsheetml/2006/main">
  <authors>
    <author>大阪府</author>
  </authors>
  <commentList>
    <comment ref="M1" authorId="0" shapeId="0">
      <text>
        <r>
          <rPr>
            <b/>
            <sz val="36"/>
            <color indexed="10"/>
            <rFont val="MS P ゴシック"/>
            <family val="3"/>
            <charset val="128"/>
          </rPr>
          <t>ピンク色に着色したセルにご記入いただきご提出ください。</t>
        </r>
      </text>
    </comment>
  </commentList>
</comments>
</file>

<file path=xl/sharedStrings.xml><?xml version="1.0" encoding="utf-8"?>
<sst xmlns="http://schemas.openxmlformats.org/spreadsheetml/2006/main" count="440" uniqueCount="195">
  <si>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</si>
  <si>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</si>
  <si>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</si>
  <si>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</si>
  <si>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</si>
  <si>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</si>
  <si>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</si>
  <si>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</si>
  <si>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</si>
  <si>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</si>
  <si>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</si>
  <si>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</si>
  <si>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</si>
  <si>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</si>
  <si>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</si>
  <si>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</si>
  <si>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</si>
  <si>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</si>
  <si>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</si>
  <si>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</si>
  <si>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</si>
  <si>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</si>
  <si>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</si>
  <si>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</si>
  <si>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</si>
  <si>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</si>
  <si>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</si>
  <si>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</si>
  <si>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</si>
  <si>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</si>
  <si>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</si>
  <si>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</si>
  <si>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</si>
  <si>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</si>
  <si>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医療機関名称</t>
    <phoneticPr fontId="2"/>
  </si>
  <si>
    <t>郵便番号</t>
    <rPh sb="0" eb="4">
      <t>ユウビンバンゴウ</t>
    </rPh>
    <phoneticPr fontId="2"/>
  </si>
  <si>
    <t>医療機関名称</t>
    <rPh sb="0" eb="2">
      <t>イリョウ</t>
    </rPh>
    <rPh sb="2" eb="4">
      <t>キカン</t>
    </rPh>
    <rPh sb="4" eb="6">
      <t>メイショウ</t>
    </rPh>
    <phoneticPr fontId="2"/>
  </si>
  <si>
    <t>代表者職氏名</t>
    <rPh sb="0" eb="3">
      <t>ダイヒョウシャ</t>
    </rPh>
    <rPh sb="3" eb="4">
      <t>ショク</t>
    </rPh>
    <rPh sb="4" eb="6">
      <t>シメイ</t>
    </rPh>
    <phoneticPr fontId="2"/>
  </si>
  <si>
    <t>メールアドレス</t>
    <phoneticPr fontId="2"/>
  </si>
  <si>
    <t>職域以外</t>
    <rPh sb="0" eb="2">
      <t>ショクイキ</t>
    </rPh>
    <rPh sb="2" eb="4">
      <t>イガイ</t>
    </rPh>
    <phoneticPr fontId="2"/>
  </si>
  <si>
    <t>職域</t>
    <rPh sb="0" eb="2">
      <t>ショクイキ</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</si>
  <si>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</si>
  <si>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問２　職域接種を実施していない</t>
    <rPh sb="0" eb="1">
      <t>トイ</t>
    </rPh>
    <rPh sb="3" eb="5">
      <t>ショクイキ</t>
    </rPh>
    <rPh sb="5" eb="7">
      <t>セッシュ</t>
    </rPh>
    <rPh sb="8" eb="10">
      <t>ジッシ</t>
    </rPh>
    <phoneticPr fontId="2"/>
  </si>
  <si>
    <t>→　はい</t>
  </si>
  <si>
    <t>　　　↓　　　いいえ</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</si>
  <si>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</si>
  <si>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</si>
  <si>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</si>
  <si>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</si>
  <si>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</si>
  <si>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</si>
  <si>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</si>
  <si>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</si>
  <si>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</si>
  <si>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</si>
  <si>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</si>
  <si>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(1/2)</t>
    <phoneticPr fontId="2"/>
  </si>
  <si>
    <t>(2/2)</t>
    <phoneticPr fontId="2"/>
  </si>
  <si>
    <t>（支援対象であるか確認するため、該当する項目に○を記入してください。）</t>
    <rPh sb="1" eb="3">
      <t>シエン</t>
    </rPh>
    <rPh sb="3" eb="5">
      <t>タイショウ</t>
    </rPh>
    <rPh sb="9" eb="11">
      <t>カクニン</t>
    </rPh>
    <rPh sb="16" eb="18">
      <t>ガイトウ</t>
    </rPh>
    <rPh sb="20" eb="22">
      <t>コウモク</t>
    </rPh>
    <rPh sb="25" eb="27">
      <t>キニュウ</t>
    </rPh>
    <phoneticPr fontId="2"/>
  </si>
  <si>
    <t>○</t>
    <phoneticPr fontId="2"/>
  </si>
  <si>
    <t>様式１（病院用）</t>
    <rPh sb="4" eb="6">
      <t>ビョウイン</t>
    </rPh>
    <rPh sb="6" eb="7">
      <t>ヨウ</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</si>
  <si>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</si>
  <si>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</si>
  <si>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</si>
  <si>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（大学附属病院以外の場合）</t>
    <rPh sb="1" eb="3">
      <t>ダイガク</t>
    </rPh>
    <rPh sb="3" eb="5">
      <t>フゾク</t>
    </rPh>
    <rPh sb="5" eb="7">
      <t>ビョウイン</t>
    </rPh>
    <rPh sb="7" eb="9">
      <t>イガイ</t>
    </rPh>
    <rPh sb="10" eb="12">
      <t>バアイ</t>
    </rPh>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</si>
  <si>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</si>
  <si>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</si>
  <si>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</si>
  <si>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</si>
  <si>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</si>
  <si>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</si>
  <si>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</si>
  <si>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</si>
  <si>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種」である。　</t>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</si>
  <si>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</si>
  <si>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（様式例：実績報告書添付用）</t>
    <phoneticPr fontId="2"/>
  </si>
  <si>
    <t>　＜該当する場合は○を記入願います。＞
中小企業（中小企業基本法（昭和38 年法律第154 号）第２条第１項に
規定する中小企業を指す。）が商工会議所、総合型健保組合、業界団体等
複数の企業で構成される団体である。</t>
    <phoneticPr fontId="2"/>
  </si>
  <si>
    <t>団体名</t>
  </si>
  <si>
    <t>電話番号</t>
  </si>
  <si>
    <t>モズヤン事務局</t>
    <phoneticPr fontId="2"/>
  </si>
  <si>
    <t>大阪府××市×××ー×ー××ー××</t>
    <phoneticPr fontId="2"/>
  </si>
  <si>
    <t>×××ー××××ー××××</t>
    <phoneticPr fontId="2"/>
  </si>
  <si>
    <t>代表者職氏名（カナ）</t>
    <rPh sb="0" eb="3">
      <t>ダイヒョウシャ</t>
    </rPh>
    <rPh sb="3" eb="4">
      <t>ショク</t>
    </rPh>
    <rPh sb="4" eb="6">
      <t>シメイ</t>
    </rPh>
    <phoneticPr fontId="2"/>
  </si>
  <si>
    <t>代表者職氏名</t>
    <rPh sb="3" eb="4">
      <t>ショク</t>
    </rPh>
    <phoneticPr fontId="2"/>
  </si>
  <si>
    <t>団体所在地</t>
    <rPh sb="0" eb="2">
      <t>ダンタイ</t>
    </rPh>
    <rPh sb="2" eb="5">
      <t>ショザイチ</t>
    </rPh>
    <phoneticPr fontId="2"/>
  </si>
  <si>
    <t>事務局長　大阪　太郎</t>
    <rPh sb="0" eb="2">
      <t>ジム</t>
    </rPh>
    <rPh sb="2" eb="4">
      <t>キョクチョウ</t>
    </rPh>
    <rPh sb="8" eb="10">
      <t>タロウ</t>
    </rPh>
    <phoneticPr fontId="2"/>
  </si>
  <si>
    <t>浪速　花子</t>
    <rPh sb="0" eb="2">
      <t>ナニワ</t>
    </rPh>
    <rPh sb="3" eb="5">
      <t>ハナコ</t>
    </rPh>
    <phoneticPr fontId="2"/>
  </si>
  <si>
    <t>担当者氏名</t>
    <rPh sb="0" eb="2">
      <t>タントウ</t>
    </rPh>
    <phoneticPr fontId="2"/>
  </si>
  <si>
    <t>通帳コピー【表紙をめくった１頁目（口座名義人カナ等口座情報が記載された面】</t>
    <rPh sb="0" eb="2">
      <t>ツウチョウ</t>
    </rPh>
    <rPh sb="6" eb="8">
      <t>ヒョウシ</t>
    </rPh>
    <rPh sb="14" eb="15">
      <t>ページ</t>
    </rPh>
    <rPh sb="15" eb="16">
      <t>メ</t>
    </rPh>
    <rPh sb="17" eb="22">
      <t>コウザメイギニン</t>
    </rPh>
    <rPh sb="24" eb="25">
      <t>トウ</t>
    </rPh>
    <rPh sb="25" eb="29">
      <t>コウザジョウホウ</t>
    </rPh>
    <rPh sb="30" eb="32">
      <t>キサイ</t>
    </rPh>
    <rPh sb="35" eb="36">
      <t>メン</t>
    </rPh>
    <phoneticPr fontId="2"/>
  </si>
  <si>
    <r>
      <t>通帳コピー【表面】</t>
    </r>
    <r>
      <rPr>
        <b/>
        <sz val="14"/>
        <color rgb="FFFF0000"/>
        <rFont val="游ゴシック"/>
        <family val="3"/>
        <charset val="128"/>
        <scheme val="minor"/>
      </rPr>
      <t>（前回申請時から変更がない場合は提出不要です。）</t>
    </r>
    <rPh sb="0" eb="2">
      <t>ツウチョウ</t>
    </rPh>
    <rPh sb="6" eb="7">
      <t>オモテ</t>
    </rPh>
    <rPh sb="7" eb="8">
      <t>メン</t>
    </rPh>
    <rPh sb="10" eb="12">
      <t>ゼンカイ</t>
    </rPh>
    <phoneticPr fontId="2"/>
  </si>
  <si>
    <t>様式２（診療所用）</t>
    <rPh sb="4" eb="7">
      <t>シンリョウジョ</t>
    </rPh>
    <rPh sb="7" eb="8">
      <t>ヨウ</t>
    </rPh>
    <phoneticPr fontId="2"/>
  </si>
  <si>
    <t>100回以上</t>
  </si>
  <si>
    <t>様式１（診療所用 ）</t>
    <rPh sb="4" eb="7">
      <t>シンリョウジョ</t>
    </rPh>
    <rPh sb="7" eb="8">
      <t>ヨウ</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</si>
  <si>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</si>
  <si>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</si>
  <si>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※計算上、必要なので消さないこと。（印刷不要）</t>
    <rPh sb="1" eb="4">
      <t>ケイサンジョウ</t>
    </rPh>
    <rPh sb="5" eb="7">
      <t>ヒツヨウ</t>
    </rPh>
    <rPh sb="10" eb="11">
      <t>ケ</t>
    </rPh>
    <rPh sb="18" eb="20">
      <t>インサツ</t>
    </rPh>
    <rPh sb="20" eb="22">
      <t>フヨウ</t>
    </rPh>
    <phoneticPr fontId="2"/>
  </si>
  <si>
    <t>時間外等の接種体制の有無</t>
    <rPh sb="0" eb="3">
      <t>ジカンガイ</t>
    </rPh>
    <rPh sb="3" eb="4">
      <t>トウ</t>
    </rPh>
    <rPh sb="5" eb="7">
      <t>セッシュ</t>
    </rPh>
    <rPh sb="7" eb="9">
      <t>タイセイ</t>
    </rPh>
    <rPh sb="10" eb="12">
      <t>ウム</t>
    </rPh>
    <phoneticPr fontId="2"/>
  </si>
  <si>
    <r>
      <t>接種回数（予診のみを</t>
    </r>
    <r>
      <rPr>
        <u/>
        <sz val="14"/>
        <color rgb="FFFF0000"/>
        <rFont val="游ゴシック"/>
        <family val="3"/>
        <charset val="128"/>
        <scheme val="minor"/>
      </rPr>
      <t>含めない</t>
    </r>
    <r>
      <rPr>
        <sz val="14"/>
        <color theme="1"/>
        <rFont val="游ゴシック"/>
        <family val="3"/>
        <charset val="128"/>
        <scheme val="minor"/>
      </rPr>
      <t>）</t>
    </r>
    <rPh sb="0" eb="2">
      <t>セッシュ</t>
    </rPh>
    <rPh sb="2" eb="4">
      <t>カイスウ</t>
    </rPh>
    <rPh sb="5" eb="7">
      <t>ヨシン</t>
    </rPh>
    <rPh sb="10" eb="11">
      <t>フク</t>
    </rPh>
    <phoneticPr fontId="2"/>
  </si>
  <si>
    <t>時間外等の接種体制の有無</t>
    <phoneticPr fontId="2"/>
  </si>
  <si>
    <t>　</t>
  </si>
  <si>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</si>
  <si>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</si>
  <si>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</si>
  <si>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</si>
  <si>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　はい</t>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</si>
  <si>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</si>
  <si>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令和</t>
    <rPh sb="0" eb="2">
      <t>レイワ</t>
    </rPh>
    <phoneticPr fontId="2"/>
  </si>
  <si>
    <t>年</t>
    <rPh sb="0" eb="1">
      <t>ネン</t>
    </rPh>
    <phoneticPr fontId="2"/>
  </si>
  <si>
    <t>月</t>
    <rPh sb="0" eb="1">
      <t>ガツ</t>
    </rPh>
    <phoneticPr fontId="2"/>
  </si>
  <si>
    <t>日</t>
    <rPh sb="0" eb="1">
      <t>ニチ</t>
    </rPh>
    <phoneticPr fontId="2"/>
  </si>
  <si>
    <t>（代表者職氏名）</t>
    <rPh sb="1" eb="4">
      <t>ダイヒョウシャ</t>
    </rPh>
    <rPh sb="4" eb="5">
      <t>ショク</t>
    </rPh>
    <rPh sb="5" eb="7">
      <t>シメイ</t>
    </rPh>
    <phoneticPr fontId="2"/>
  </si>
  <si>
    <t>大阪府知事　様</t>
    <rPh sb="0" eb="2">
      <t>オオサカ</t>
    </rPh>
    <rPh sb="2" eb="5">
      <t>フチジ</t>
    </rPh>
    <rPh sb="3" eb="5">
      <t>チジ</t>
    </rPh>
    <rPh sb="6" eb="7">
      <t>サマ</t>
    </rPh>
    <phoneticPr fontId="2"/>
  </si>
  <si>
    <t>〒</t>
    <phoneticPr fontId="2"/>
  </si>
  <si>
    <t>医療機関所在地</t>
    <rPh sb="0" eb="4">
      <t>イリョウキカン</t>
    </rPh>
    <rPh sb="4" eb="7">
      <t>ショザイチ</t>
    </rPh>
    <phoneticPr fontId="2"/>
  </si>
  <si>
    <t>大阪府○○市××</t>
    <phoneticPr fontId="2"/>
  </si>
  <si>
    <t>医療機関名称（カナ）</t>
    <rPh sb="0" eb="6">
      <t>イリョウキカンメイショウ</t>
    </rPh>
    <phoneticPr fontId="2"/>
  </si>
  <si>
    <t>保健医療機関コード等
又は類似コード（10桁）</t>
    <rPh sb="0" eb="6">
      <t>ホケンイリョウキカン</t>
    </rPh>
    <rPh sb="9" eb="10">
      <t>トウ</t>
    </rPh>
    <rPh sb="11" eb="12">
      <t>マタ</t>
    </rPh>
    <rPh sb="13" eb="15">
      <t>ルイジ</t>
    </rPh>
    <rPh sb="21" eb="22">
      <t>ケタ</t>
    </rPh>
    <phoneticPr fontId="2"/>
  </si>
  <si>
    <t>27+8桁</t>
    <rPh sb="4" eb="5">
      <t>ケタ</t>
    </rPh>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</si>
  <si>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</si>
  <si>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</si>
  <si>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 週のうち少なくとも１日は時間外、夜間または休日における接種体制を要する。</t>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</si>
  <si>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</si>
  <si>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参考記載：各加算の対象となった接種の数</t>
    <rPh sb="5" eb="6">
      <t>カク</t>
    </rPh>
    <phoneticPr fontId="2"/>
  </si>
  <si>
    <t>標榜する診療時間</t>
    <rPh sb="0" eb="2">
      <t>ヒョウボウ</t>
    </rPh>
    <rPh sb="4" eb="8">
      <t>シンリョウジカン</t>
    </rPh>
    <phoneticPr fontId="2"/>
  </si>
  <si>
    <t>予約枠設定または派遣を行った時間帯</t>
    <rPh sb="0" eb="3">
      <t>ヨヤクワク</t>
    </rPh>
    <rPh sb="3" eb="5">
      <t>セッテイ</t>
    </rPh>
    <rPh sb="8" eb="10">
      <t>ハケン</t>
    </rPh>
    <rPh sb="11" eb="12">
      <t>オコナ</t>
    </rPh>
    <rPh sb="14" eb="17">
      <t>ジカンタイ</t>
    </rPh>
    <phoneticPr fontId="2"/>
  </si>
  <si>
    <t>日</t>
  </si>
  <si>
    <t>月</t>
  </si>
  <si>
    <t>火</t>
  </si>
  <si>
    <t>水</t>
  </si>
  <si>
    <t>木</t>
  </si>
  <si>
    <t>金</t>
  </si>
  <si>
    <t>土</t>
  </si>
  <si>
    <t>備考：</t>
    <rPh sb="0" eb="2">
      <t>ビコウ</t>
    </rPh>
    <phoneticPr fontId="2"/>
  </si>
  <si>
    <t>※　以下の項目については、Web申請される場合は入力不要です（Web申請で同じ項目を入力していただきます）。
　また、過去に申請された医療機関で、前回申請時から変更がない場合も入力不要です。</t>
    <rPh sb="2" eb="4">
      <t>イカ</t>
    </rPh>
    <rPh sb="5" eb="7">
      <t>コウモク</t>
    </rPh>
    <rPh sb="16" eb="18">
      <t>シンセイ</t>
    </rPh>
    <rPh sb="21" eb="23">
      <t>バアイ</t>
    </rPh>
    <rPh sb="24" eb="28">
      <t>ニュウリョクフヨウ</t>
    </rPh>
    <rPh sb="34" eb="36">
      <t>シンセイ</t>
    </rPh>
    <rPh sb="37" eb="38">
      <t>オナ</t>
    </rPh>
    <rPh sb="39" eb="41">
      <t>コウモク</t>
    </rPh>
    <rPh sb="42" eb="44">
      <t>ニュウリョク</t>
    </rPh>
    <rPh sb="59" eb="61">
      <t>カコ</t>
    </rPh>
    <rPh sb="62" eb="64">
      <t>シンセイ</t>
    </rPh>
    <rPh sb="67" eb="71">
      <t>イリョウキカン</t>
    </rPh>
    <rPh sb="73" eb="78">
      <t>ゼンカイシンセイジ</t>
    </rPh>
    <rPh sb="80" eb="82">
      <t>ヘンコウ</t>
    </rPh>
    <rPh sb="85" eb="87">
      <t>バアイ</t>
    </rPh>
    <rPh sb="88" eb="92">
      <t>ニュウリョクフヨウ</t>
    </rPh>
    <phoneticPr fontId="2"/>
  </si>
  <si>
    <t>【事務担当者】</t>
    <rPh sb="1" eb="6">
      <t>ジムタントウシャ</t>
    </rPh>
    <phoneticPr fontId="2"/>
  </si>
  <si>
    <t>部署名</t>
    <rPh sb="0" eb="3">
      <t>ブショメイ</t>
    </rPh>
    <phoneticPr fontId="2"/>
  </si>
  <si>
    <t>担当者氏名</t>
    <rPh sb="0" eb="2">
      <t>タントウ</t>
    </rPh>
    <rPh sb="2" eb="3">
      <t>シャ</t>
    </rPh>
    <rPh sb="3" eb="5">
      <t>シメイ</t>
    </rPh>
    <phoneticPr fontId="2"/>
  </si>
  <si>
    <t>電話番号</t>
    <rPh sb="0" eb="4">
      <t>デンワバンゴウ</t>
    </rPh>
    <phoneticPr fontId="2"/>
  </si>
  <si>
    <t>様式２（別紙）</t>
    <rPh sb="0" eb="2">
      <t>ヨウシキ</t>
    </rPh>
    <rPh sb="4" eb="6">
      <t>ベッシ</t>
    </rPh>
    <phoneticPr fontId="2"/>
  </si>
  <si>
    <t>標榜
診療時間</t>
    <rPh sb="0" eb="2">
      <t>ヒョウボウ</t>
    </rPh>
    <rPh sb="3" eb="7">
      <t>シンリョウジカン</t>
    </rPh>
    <phoneticPr fontId="2"/>
  </si>
  <si>
    <t>予約枠
・派遣
時間帯</t>
    <rPh sb="0" eb="3">
      <t>ヨヤクワク</t>
    </rPh>
    <rPh sb="5" eb="7">
      <t>ハケン</t>
    </rPh>
    <rPh sb="8" eb="11">
      <t>ジカンタイ</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</si>
  <si>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</si>
  <si>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</si>
  <si>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</si>
  <si>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</si>
  <si>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</si>
  <si>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以下の項目については、Web申請される場合は入力不要です（Web申請で同じ項目を入力していただきます）。
　また、過去に申請された医療機関で、前回申請時から変更がない場合も入力不要です。</t>
    <phoneticPr fontId="2"/>
  </si>
  <si>
    <t>担当者氏名</t>
    <rPh sb="0" eb="5">
      <t>タントウシャシメイ</t>
    </rPh>
    <phoneticPr fontId="2"/>
  </si>
  <si>
    <t>医療法人　もずやんクリニック</t>
    <rPh sb="0" eb="4">
      <t>イリョウホウジン</t>
    </rPh>
    <phoneticPr fontId="2"/>
  </si>
  <si>
    <t>医療法人　もずやん病院</t>
    <rPh sb="0" eb="4">
      <t>イリョウホウジン</t>
    </rPh>
    <rPh sb="9" eb="11">
      <t>ビョウイン</t>
    </rPh>
    <phoneticPr fontId="2"/>
  </si>
  <si>
    <t>○</t>
  </si>
  <si>
    <t>モズヤン事務局</t>
    <rPh sb="4" eb="6">
      <t>ジム</t>
    </rPh>
    <rPh sb="6" eb="7">
      <t>キョク</t>
    </rPh>
    <phoneticPr fontId="2"/>
  </si>
  <si>
    <t>大阪　一郎</t>
    <rPh sb="0" eb="2">
      <t>オオサカ</t>
    </rPh>
    <rPh sb="3" eb="5">
      <t>イチロウ</t>
    </rPh>
    <phoneticPr fontId="2"/>
  </si>
  <si>
    <r>
      <t>別紙　</t>
    </r>
    <r>
      <rPr>
        <strike/>
        <sz val="22"/>
        <color theme="1"/>
        <rFont val="游ゴシック"/>
        <family val="3"/>
        <charset val="128"/>
        <scheme val="minor"/>
      </rPr>
      <t>　有　</t>
    </r>
    <r>
      <rPr>
        <sz val="22"/>
        <color theme="1"/>
        <rFont val="游ゴシック"/>
        <family val="3"/>
        <charset val="128"/>
        <scheme val="minor"/>
      </rPr>
      <t>・　無</t>
    </r>
    <phoneticPr fontId="2"/>
  </si>
  <si>
    <r>
      <t>接種回数計（予診のみを</t>
    </r>
    <r>
      <rPr>
        <u/>
        <sz val="18"/>
        <color rgb="FFFF0000"/>
        <rFont val="游ゴシック"/>
        <family val="3"/>
        <charset val="128"/>
        <scheme val="minor"/>
      </rPr>
      <t>含めない</t>
    </r>
    <r>
      <rPr>
        <sz val="18"/>
        <color theme="1"/>
        <rFont val="游ゴシック"/>
        <family val="3"/>
        <charset val="128"/>
        <scheme val="minor"/>
      </rPr>
      <t>）12/4~</t>
    </r>
    <rPh sb="0" eb="2">
      <t>セッシュ</t>
    </rPh>
    <rPh sb="2" eb="4">
      <t>カイスウ</t>
    </rPh>
    <rPh sb="4" eb="5">
      <t>ケイ</t>
    </rPh>
    <rPh sb="6" eb="8">
      <t>ヨシン</t>
    </rPh>
    <rPh sb="11" eb="12">
      <t>フク</t>
    </rPh>
    <phoneticPr fontId="2"/>
  </si>
  <si>
    <t>医療機関等名称</t>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</si>
  <si>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</si>
  <si>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１日50回以上接種を行った日</t>
    <rPh sb="1" eb="2">
      <t>ニチ</t>
    </rPh>
    <rPh sb="4" eb="5">
      <t>カイ</t>
    </rPh>
    <rPh sb="5" eb="7">
      <t>イジョウ</t>
    </rPh>
    <rPh sb="7" eb="9">
      <t>セッシュ</t>
    </rPh>
    <rPh sb="10" eb="11">
      <t>オコナ</t>
    </rPh>
    <rPh sb="13" eb="14">
      <t>ヒ</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</si>
  <si>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</si>
  <si>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</si>
  <si>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</si>
  <si>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</si>
  <si>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</si>
  <si>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</si>
  <si>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</si>
  <si>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</si>
  <si>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特別体制に係る支援を受ける日の接種の計（参考値）</t>
    <rPh sb="20" eb="23">
      <t>サンコウチ</t>
    </rPh>
    <phoneticPr fontId="2"/>
  </si>
  <si>
    <t>(                         〃                         )看護師等の延べ時間計</t>
    <rPh sb="62" eb="63">
      <t>ケイ</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</si>
  <si>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</si>
  <si>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はい</t>
    <phoneticPr fontId="2"/>
  </si>
  <si>
    <t>様式２（病院用）</t>
    <rPh sb="4" eb="6">
      <t>ビョウイン</t>
    </rPh>
    <rPh sb="6" eb="7">
      <t>ヨウ</t>
    </rPh>
    <phoneticPr fontId="2"/>
  </si>
  <si>
    <t>　令和4年12月4日から令和5年2月4日の期間において、別紙報告書のとおりコロナウイルスワクチンの接種を実施したため、以下のとおり請求する。</t>
    <phoneticPr fontId="2"/>
  </si>
  <si>
    <t>令和4年12月4日から令和5年2月4日の間で、</t>
    <rPh sb="0" eb="2">
      <t>レイワ</t>
    </rPh>
    <rPh sb="3" eb="4">
      <t>ネン</t>
    </rPh>
    <rPh sb="8" eb="9">
      <t>ニチ</t>
    </rPh>
    <rPh sb="11" eb="13">
      <t>レイワ</t>
    </rPh>
    <rPh sb="14" eb="15">
      <t>ネン</t>
    </rPh>
    <rPh sb="20" eb="21">
      <t>アイダ</t>
    </rPh>
    <phoneticPr fontId="2"/>
  </si>
  <si>
    <t>50 回以上／日の接種を週１日以上達成した週</t>
    <rPh sb="21" eb="22">
      <t>シュウ</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</si>
  <si>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</si>
  <si>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　当団体では、令和４年12月4日から令和5年2月4日までに、
医療法人　もずやんクリニック　に出向いて職域接種を実施しました。</t>
    <phoneticPr fontId="2"/>
  </si>
  <si>
    <t>令和　5年　2月　6日</t>
    <phoneticPr fontId="2"/>
  </si>
  <si>
    <t>理事長　大阪　花子</t>
    <rPh sb="0" eb="3">
      <t>リジチョウ</t>
    </rPh>
    <rPh sb="4" eb="6">
      <t>オオサカ</t>
    </rPh>
    <rPh sb="7" eb="9">
      <t>ハナコ</t>
    </rPh>
    <phoneticPr fontId="2"/>
  </si>
  <si>
    <t>休診</t>
    <rPh sb="0" eb="2">
      <t>キュウシン</t>
    </rPh>
    <phoneticPr fontId="2"/>
  </si>
  <si>
    <t>標榜する診療時間等</t>
    <rPh sb="0" eb="2">
      <t>ヒョウボウ</t>
    </rPh>
    <rPh sb="4" eb="6">
      <t>シンリョウ</t>
    </rPh>
    <rPh sb="6" eb="8">
      <t>ジカン</t>
    </rPh>
    <rPh sb="8" eb="9">
      <t>トウ</t>
    </rPh>
    <phoneticPr fontId="2"/>
  </si>
  <si>
    <t>　令和4年12月4日から令和5年2月4日の期間において、別紙報告書のとおりコロナウイルスワクチンの接種を実施したため、以下のとおり請求する。</t>
    <rPh sb="1" eb="3">
      <t>レイワ</t>
    </rPh>
    <rPh sb="4" eb="5">
      <t>ネン</t>
    </rPh>
    <rPh sb="7" eb="8">
      <t>ガツ</t>
    </rPh>
    <rPh sb="9" eb="10">
      <t>ニチ</t>
    </rPh>
    <rPh sb="12" eb="14">
      <t>レイワ</t>
    </rPh>
    <rPh sb="15" eb="16">
      <t>ネン</t>
    </rPh>
    <rPh sb="21" eb="23">
      <t>キカン</t>
    </rPh>
    <rPh sb="49" eb="51">
      <t>セッシュ</t>
    </rPh>
    <rPh sb="52" eb="54">
      <t>ジッシ</t>
    </rPh>
    <rPh sb="59" eb="61">
      <t>イカ</t>
    </rPh>
    <rPh sb="65" eb="67">
      <t>セイキュウ</t>
    </rPh>
    <phoneticPr fontId="2"/>
  </si>
  <si>
    <t>令和4年12月4日から令和5年2月4日の間</t>
    <rPh sb="0" eb="2">
      <t>レイワ</t>
    </rPh>
    <rPh sb="3" eb="4">
      <t>ネン</t>
    </rPh>
    <rPh sb="8" eb="9">
      <t>ニチ</t>
    </rPh>
    <rPh sb="11" eb="13">
      <t>レイワ</t>
    </rPh>
    <rPh sb="14" eb="15">
      <t>ネン</t>
    </rPh>
    <rPh sb="20" eb="21">
      <t>アイダ</t>
    </rPh>
    <phoneticPr fontId="2"/>
  </si>
  <si>
    <t>〇</t>
    <phoneticPr fontId="2"/>
  </si>
  <si>
    <t>15:00～19:00</t>
    <phoneticPr fontId="2"/>
  </si>
  <si>
    <t>9:00～12:00、17:00～19:00</t>
  </si>
  <si>
    <t>9:00～12:00、17:00～19:00</t>
    <phoneticPr fontId="2"/>
  </si>
  <si>
    <t>9:00～12:00</t>
  </si>
  <si>
    <t>9:00～12:00</t>
    <phoneticPr fontId="2"/>
  </si>
  <si>
    <t>※　第９期からの追加要件確認のため、実績報告書で[時間外等の接種体制の有無]に○を付けた曜日は必ず記載してください。
（土曜・日曜・祝日・休診日の[予約枠設定または派遣を行った時間帯]も記載してください）</t>
    <rPh sb="2" eb="3">
      <t>ダイ</t>
    </rPh>
    <rPh sb="4" eb="5">
      <t>キ</t>
    </rPh>
    <rPh sb="8" eb="12">
      <t>ツイカヨウケン</t>
    </rPh>
    <rPh sb="12" eb="14">
      <t>カクニン</t>
    </rPh>
    <rPh sb="18" eb="23">
      <t>ジッセキホウコクショ</t>
    </rPh>
    <rPh sb="25" eb="29">
      <t>ジカンガイトウ</t>
    </rPh>
    <rPh sb="30" eb="34">
      <t>セッシュタイセイ</t>
    </rPh>
    <rPh sb="35" eb="37">
      <t>ウム</t>
    </rPh>
    <rPh sb="41" eb="42">
      <t>ツ</t>
    </rPh>
    <rPh sb="44" eb="46">
      <t>ヨウビ</t>
    </rPh>
    <rPh sb="47" eb="48">
      <t>カナラ</t>
    </rPh>
    <rPh sb="49" eb="51">
      <t>キサイ</t>
    </rPh>
    <rPh sb="60" eb="62">
      <t>ドヨウ</t>
    </rPh>
    <rPh sb="63" eb="65">
      <t>ニチヨウ</t>
    </rPh>
    <rPh sb="66" eb="68">
      <t>シュクジツ</t>
    </rPh>
    <rPh sb="69" eb="72">
      <t>キュウシンビ</t>
    </rPh>
    <rPh sb="93" eb="95">
      <t>キサイ</t>
    </rPh>
    <phoneticPr fontId="2"/>
  </si>
  <si>
    <t>9:00～12:00、17:00～19:00</t>
    <phoneticPr fontId="2"/>
  </si>
  <si>
    <t>9:00～12:00、13:00～15:00</t>
    <phoneticPr fontId="2"/>
  </si>
  <si>
    <t>〒540-8570</t>
    <phoneticPr fontId="2"/>
  </si>
  <si>
    <t>大阪府大阪市中央区大手前２丁目1-22</t>
    <rPh sb="3" eb="6">
      <t>オオサカシ</t>
    </rPh>
    <rPh sb="6" eb="9">
      <t>チュウオウク</t>
    </rPh>
    <rPh sb="9" eb="12">
      <t>オオテマエ</t>
    </rPh>
    <rPh sb="13" eb="15">
      <t>チョウメ</t>
    </rPh>
    <phoneticPr fontId="2"/>
  </si>
  <si>
    <t>イリョウホウジン　モズヤンビョウイン</t>
    <phoneticPr fontId="2"/>
  </si>
  <si>
    <t>リジチョウ　オオサカ　ハナコ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</si>
</sst>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411]ggge&quot;年&quot;m&quot;月&quot;d&quot;日&quot;;@"/>
    <numFmt numFmtId="182" formatCode="General&quot;回&quot;"/>
    <numFmt numFmtId="183" formatCode="General&quot;時間&quot;"/>
    <numFmt numFmtId="184" formatCode="#,##0&quot;回&quot;;[Red]\-#,##0&quot;回&quot;"/>
    <numFmt numFmtId="185" formatCode="[&lt;=999]000;[&lt;=9999]000\-00;000\-0000"/>
    <numFmt numFmtId="186" formatCode="m&quot;月&quot;d&quot;日の週&quot;"/>
    <numFmt numFmtId="187" formatCode="\(#,##0&quot;回&quot;\);[Red]\(\-#,##0&quot;回&quot;\)"/>
    <numFmt numFmtId="188" formatCode="\(General&quot;回&quot;\)"/>
    <numFmt numFmtId="189" formatCode="General&quot;日実施&quot;"/>
    <numFmt numFmtId="190" formatCode="#,##0_ &quot;時&quot;&quot;間&quot;"/>
    <numFmt numFmtId="191" formatCode="#,##0&quot;時&quot;&quot;間&quot;"/>
    <numFmt numFmtId="192" formatCode="#,##0&quot;週&quot;"/>
    <numFmt numFmtId="193" formatCode="#,##0_ &quot;回&quot;"/>
    <numFmt numFmtId="194" formatCode="#,##0&quot;円&quot;"/>
  </numFmts>
  <fonts count="6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4"/>
      <color theme="1"/>
      <name val="游ゴシック"/>
      <family val="3"/>
      <charset val="128"/>
      <scheme val="minor"/>
    </font>
    <font>
      <u/>
      <sz val="14"/>
      <color rgb="FFFF0000"/>
      <name val="游ゴシック"/>
      <family val="3"/>
      <charset val="128"/>
      <scheme val="minor"/>
    </font>
    <font>
      <u/>
      <sz val="20"/>
      <color rgb="FFFF0000"/>
      <name val="游ゴシック"/>
      <family val="3"/>
      <charset val="128"/>
      <scheme val="minor"/>
    </font>
    <font>
      <b/>
      <sz val="19"/>
      <color theme="1"/>
      <name val="游ゴシック"/>
      <family val="3"/>
      <charset val="128"/>
      <scheme val="minor"/>
    </font>
    <font>
      <b/>
      <sz val="36"/>
      <color theme="1"/>
      <name val="游ゴシック"/>
      <family val="3"/>
      <charset val="128"/>
      <scheme val="minor"/>
    </font>
    <font>
      <sz val="24"/>
      <color theme="1"/>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
      <b/>
      <sz val="11"/>
      <color theme="1"/>
      <name val="游ゴシック"/>
      <family val="3"/>
      <charset val="128"/>
      <scheme val="minor"/>
    </font>
    <font>
      <b/>
      <sz val="14"/>
      <color rgb="FFFF0000"/>
      <name val="游ゴシック"/>
      <family val="3"/>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u/>
      <sz val="18"/>
      <color rgb="FFFF0000"/>
      <name val="游ゴシック"/>
      <family val="3"/>
      <charset val="128"/>
      <scheme val="minor"/>
    </font>
    <font>
      <vertAlign val="superscript"/>
      <sz val="22"/>
      <color theme="1"/>
      <name val="游ゴシック"/>
      <family val="3"/>
      <charset val="128"/>
      <scheme val="minor"/>
    </font>
    <font>
      <sz val="12"/>
      <color rgb="FFFF0000"/>
      <name val="游ゴシック"/>
      <family val="3"/>
      <charset val="128"/>
      <scheme val="minor"/>
    </font>
    <font>
      <sz val="18"/>
      <color rgb="FFFF0000"/>
      <name val="游ゴシック"/>
      <family val="3"/>
      <charset val="128"/>
      <scheme val="minor"/>
    </font>
    <font>
      <b/>
      <sz val="36"/>
      <color indexed="10"/>
      <name val="MS P ゴシック"/>
      <family val="3"/>
      <charset val="128"/>
    </font>
    <font>
      <b/>
      <sz val="26"/>
      <color indexed="81"/>
      <name val="MS P ゴシック"/>
      <family val="3"/>
      <charset val="128"/>
    </font>
    <font>
      <b/>
      <sz val="14"/>
      <color rgb="FFC00000"/>
      <name val="游ゴシック"/>
      <family val="3"/>
      <charset val="128"/>
      <scheme val="minor"/>
    </font>
    <font>
      <b/>
      <sz val="14"/>
      <color rgb="FF0070C0"/>
      <name val="游ゴシック"/>
      <family val="3"/>
      <charset val="128"/>
      <scheme val="minor"/>
    </font>
    <font>
      <b/>
      <sz val="14"/>
      <color rgb="FF66FFFF"/>
      <name val="游ゴシック"/>
      <family val="3"/>
      <charset val="128"/>
      <scheme val="minor"/>
    </font>
    <font>
      <strike/>
      <sz val="22"/>
      <color theme="1"/>
      <name val="游ゴシック"/>
      <family val="3"/>
      <charset val="128"/>
      <scheme val="minor"/>
    </font>
    <font>
      <b/>
      <sz val="18"/>
      <color theme="1"/>
      <name val="游ゴシック"/>
      <family val="3"/>
      <charset val="128"/>
      <scheme val="minor"/>
    </font>
    <font>
      <b/>
      <sz val="22"/>
      <color rgb="FFC00000"/>
      <name val="游ゴシック"/>
      <family val="3"/>
      <charset val="128"/>
      <scheme val="minor"/>
    </font>
    <font>
      <b/>
      <sz val="16"/>
      <name val="游ゴシック"/>
      <family val="3"/>
      <charset val="128"/>
      <scheme val="minor"/>
    </font>
    <font>
      <b/>
      <i/>
      <u/>
      <sz val="16"/>
      <color rgb="FFFF0000"/>
      <name val="游ゴシック"/>
      <family val="3"/>
      <charset val="128"/>
      <scheme val="minor"/>
    </font>
    <font>
      <b/>
      <i/>
      <u/>
      <sz val="16"/>
      <color rgb="FF00B0F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3" xfId="0" applyFont="1" applyBorder="1">
      <alignment vertical="center"/>
    </xf>
    <xf numFmtId="178" fontId="11" fillId="0" borderId="0" xfId="0" applyNumberFormat="1" applyFont="1">
      <alignment vertical="center"/>
    </xf>
    <xf numFmtId="0" fontId="11" fillId="0" borderId="10" xfId="0" applyFont="1" applyBorder="1">
      <alignment vertical="center"/>
    </xf>
    <xf numFmtId="0" fontId="6" fillId="0" borderId="0" xfId="0" applyFont="1">
      <alignment vertical="center"/>
    </xf>
    <xf numFmtId="0" fontId="24" fillId="0" borderId="0" xfId="0" applyFont="1">
      <alignment vertical="center"/>
    </xf>
    <xf numFmtId="0" fontId="0" fillId="0" borderId="3" xfId="0" applyBorder="1">
      <alignment vertical="center"/>
    </xf>
    <xf numFmtId="0" fontId="30" fillId="0" borderId="0" xfId="0" applyFont="1" applyAlignment="1">
      <alignment horizontal="right" vertical="center"/>
    </xf>
    <xf numFmtId="0" fontId="30" fillId="0" borderId="0" xfId="0" applyFont="1">
      <alignment vertical="center"/>
    </xf>
    <xf numFmtId="0" fontId="29" fillId="0" borderId="0" xfId="0" applyFont="1">
      <alignment vertical="center"/>
    </xf>
    <xf numFmtId="0" fontId="11" fillId="0" borderId="3" xfId="2" applyFont="1" applyBorder="1">
      <alignment vertical="center"/>
    </xf>
    <xf numFmtId="0" fontId="25" fillId="0" borderId="0" xfId="0" applyFont="1">
      <alignment vertical="center"/>
    </xf>
    <xf numFmtId="0" fontId="0" fillId="0" borderId="5" xfId="0" applyBorder="1">
      <alignment vertical="center"/>
    </xf>
    <xf numFmtId="0" fontId="11" fillId="0" borderId="5" xfId="2" applyFont="1" applyBorder="1">
      <alignment vertical="center"/>
    </xf>
    <xf numFmtId="0" fontId="0" fillId="0" borderId="2" xfId="0" applyBorder="1">
      <alignment vertical="center"/>
    </xf>
    <xf numFmtId="0" fontId="28" fillId="0" borderId="3" xfId="0" applyFont="1" applyBorder="1">
      <alignment vertical="center"/>
    </xf>
    <xf numFmtId="0" fontId="11" fillId="0" borderId="0" xfId="0" applyFont="1">
      <alignment vertical="center"/>
    </xf>
    <xf numFmtId="49" fontId="28" fillId="0" borderId="0" xfId="0" applyNumberFormat="1" applyFont="1">
      <alignment vertical="center"/>
    </xf>
    <xf numFmtId="0" fontId="34" fillId="0" borderId="0" xfId="0" applyFont="1">
      <alignment vertical="center"/>
    </xf>
    <xf numFmtId="0" fontId="10" fillId="0" borderId="0" xfId="0" applyFont="1" applyBorder="1">
      <alignment vertical="center"/>
    </xf>
    <xf numFmtId="0" fontId="17" fillId="0" borderId="0" xfId="0" applyFont="1" applyAlignment="1">
      <alignment vertical="top"/>
    </xf>
    <xf numFmtId="0" fontId="0" fillId="0" borderId="0" xfId="0">
      <alignment vertical="center"/>
    </xf>
    <xf numFmtId="49" fontId="0" fillId="0" borderId="0" xfId="0" applyNumberFormat="1">
      <alignment vertical="center"/>
    </xf>
    <xf numFmtId="0" fontId="26" fillId="0" borderId="0" xfId="2" applyFont="1" applyBorder="1" applyAlignment="1">
      <alignment vertical="top" wrapText="1"/>
    </xf>
    <xf numFmtId="0" fontId="10" fillId="3" borderId="13"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38" fontId="8" fillId="3" borderId="1" xfId="1" applyFont="1" applyFill="1" applyBorder="1" applyAlignment="1">
      <alignment horizontal="center" vertical="center"/>
    </xf>
    <xf numFmtId="0" fontId="27" fillId="0" borderId="3" xfId="0" applyFont="1" applyBorder="1">
      <alignment vertical="center"/>
    </xf>
    <xf numFmtId="0" fontId="8" fillId="0" borderId="1" xfId="0" applyFont="1" applyBorder="1" applyAlignment="1">
      <alignment horizontal="center" vertical="center" wrapText="1"/>
    </xf>
    <xf numFmtId="0" fontId="22" fillId="0" borderId="1" xfId="0" applyFont="1" applyBorder="1" applyAlignment="1">
      <alignment vertical="center" wrapText="1"/>
    </xf>
    <xf numFmtId="0" fontId="25" fillId="0" borderId="0" xfId="0" applyFont="1" applyBorder="1">
      <alignment vertical="center"/>
    </xf>
    <xf numFmtId="0" fontId="25" fillId="5" borderId="0" xfId="0" applyFont="1" applyFill="1">
      <alignment vertical="center"/>
    </xf>
    <xf numFmtId="0" fontId="36" fillId="0" borderId="0" xfId="2" applyFont="1" applyBorder="1">
      <alignment vertical="center"/>
    </xf>
    <xf numFmtId="0" fontId="36" fillId="0" borderId="0" xfId="0" applyFont="1">
      <alignment vertical="center"/>
    </xf>
    <xf numFmtId="0" fontId="38" fillId="0" borderId="3" xfId="2" applyFont="1" applyBorder="1">
      <alignment vertical="center"/>
    </xf>
    <xf numFmtId="0" fontId="39" fillId="0" borderId="3" xfId="0" applyFont="1" applyBorder="1">
      <alignment vertical="center"/>
    </xf>
    <xf numFmtId="182" fontId="11" fillId="0" borderId="0" xfId="0" applyNumberFormat="1" applyFont="1">
      <alignment vertical="center"/>
    </xf>
    <xf numFmtId="49" fontId="0" fillId="0" borderId="0" xfId="0" applyNumberFormat="1">
      <alignment vertical="center"/>
    </xf>
    <xf numFmtId="0" fontId="11" fillId="0" borderId="16" xfId="0" applyFont="1" applyBorder="1">
      <alignment vertical="center"/>
    </xf>
    <xf numFmtId="49" fontId="40" fillId="0" borderId="0" xfId="0" applyNumberFormat="1" applyFont="1">
      <alignment vertical="center"/>
    </xf>
    <xf numFmtId="49" fontId="18" fillId="0" borderId="0" xfId="0" applyNumberFormat="1" applyFont="1">
      <alignment vertical="center"/>
    </xf>
    <xf numFmtId="49" fontId="40" fillId="0" borderId="3" xfId="0" applyNumberFormat="1" applyFont="1" applyBorder="1">
      <alignment vertical="center"/>
    </xf>
    <xf numFmtId="0" fontId="40" fillId="0" borderId="0" xfId="0" applyFont="1">
      <alignment vertical="center"/>
    </xf>
    <xf numFmtId="49" fontId="18" fillId="0" borderId="5" xfId="0" applyNumberFormat="1" applyFont="1" applyBorder="1">
      <alignment vertical="center"/>
    </xf>
    <xf numFmtId="49" fontId="40" fillId="0" borderId="2" xfId="0" applyNumberFormat="1" applyFont="1" applyBorder="1">
      <alignment vertical="center"/>
    </xf>
    <xf numFmtId="49" fontId="40" fillId="0" borderId="5" xfId="0" applyNumberFormat="1" applyFont="1" applyBorder="1">
      <alignment vertical="center"/>
    </xf>
    <xf numFmtId="0" fontId="11" fillId="0" borderId="15" xfId="0" applyFont="1" applyBorder="1" applyAlignment="1" applyProtection="1">
      <alignment horizontal="center" vertical="center"/>
      <protection locked="0"/>
    </xf>
    <xf numFmtId="49" fontId="18" fillId="0" borderId="3" xfId="0" applyNumberFormat="1" applyFont="1" applyBorder="1">
      <alignment vertical="center"/>
    </xf>
    <xf numFmtId="0" fontId="0" fillId="0" borderId="0" xfId="0">
      <alignment vertical="center"/>
    </xf>
    <xf numFmtId="0" fontId="31" fillId="6" borderId="0" xfId="0" applyFont="1" applyFill="1">
      <alignment vertical="center"/>
    </xf>
    <xf numFmtId="0" fontId="0" fillId="6" borderId="0" xfId="0" applyFill="1">
      <alignment vertical="center"/>
    </xf>
    <xf numFmtId="0" fontId="0" fillId="6" borderId="17" xfId="0" applyFill="1" applyBorder="1">
      <alignment vertical="center"/>
    </xf>
    <xf numFmtId="0" fontId="0" fillId="6" borderId="18" xfId="0" applyFill="1" applyBorder="1">
      <alignment vertical="center"/>
    </xf>
    <xf numFmtId="0" fontId="0" fillId="6" borderId="19" xfId="0" applyFill="1" applyBorder="1">
      <alignment vertical="center"/>
    </xf>
    <xf numFmtId="0" fontId="0" fillId="6" borderId="20" xfId="0" applyFill="1" applyBorder="1">
      <alignment vertical="center"/>
    </xf>
    <xf numFmtId="0" fontId="0" fillId="6" borderId="0" xfId="0" applyFill="1" applyBorder="1">
      <alignment vertical="center"/>
    </xf>
    <xf numFmtId="0" fontId="0" fillId="6" borderId="21" xfId="0" applyFill="1" applyBorder="1">
      <alignment vertical="center"/>
    </xf>
    <xf numFmtId="0" fontId="0" fillId="6" borderId="22" xfId="0" applyFill="1" applyBorder="1">
      <alignment vertical="center"/>
    </xf>
    <xf numFmtId="0" fontId="0" fillId="6" borderId="23" xfId="0" applyFill="1" applyBorder="1">
      <alignment vertical="center"/>
    </xf>
    <xf numFmtId="0" fontId="0" fillId="6" borderId="24" xfId="0" applyFill="1" applyBorder="1">
      <alignment vertical="center"/>
    </xf>
    <xf numFmtId="0" fontId="14" fillId="0" borderId="0" xfId="0" applyFont="1" applyAlignment="1">
      <alignment vertical="top" wrapText="1"/>
    </xf>
    <xf numFmtId="0" fontId="0" fillId="0" borderId="0" xfId="0">
      <alignment vertical="center"/>
    </xf>
    <xf numFmtId="0" fontId="18" fillId="0" borderId="0" xfId="0" applyFont="1" applyAlignment="1">
      <alignment horizontal="right" vertical="center"/>
    </xf>
    <xf numFmtId="0" fontId="28" fillId="0" borderId="0" xfId="0" applyFont="1" applyAlignment="1">
      <alignment horizontal="center" vertical="center"/>
    </xf>
    <xf numFmtId="0" fontId="16" fillId="0" borderId="0" xfId="0" applyFont="1">
      <alignment vertical="center"/>
    </xf>
    <xf numFmtId="0" fontId="17" fillId="0" borderId="0" xfId="0" applyFont="1" applyProtection="1">
      <alignment vertical="center"/>
    </xf>
    <xf numFmtId="0" fontId="8" fillId="0" borderId="1"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176" fontId="42" fillId="2" borderId="1" xfId="0" applyNumberFormat="1" applyFont="1" applyFill="1" applyBorder="1" applyAlignment="1">
      <alignment horizontal="center" vertical="center"/>
    </xf>
    <xf numFmtId="0" fontId="0" fillId="0" borderId="20" xfId="0" applyBorder="1">
      <alignment vertical="center"/>
    </xf>
    <xf numFmtId="176" fontId="43" fillId="2" borderId="1" xfId="0" applyNumberFormat="1" applyFont="1" applyFill="1" applyBorder="1" applyAlignment="1">
      <alignment horizontal="center" vertical="center"/>
    </xf>
    <xf numFmtId="176" fontId="44" fillId="2" borderId="1" xfId="0" applyNumberFormat="1" applyFont="1" applyFill="1" applyBorder="1" applyAlignment="1">
      <alignment horizontal="center" vertical="center"/>
    </xf>
    <xf numFmtId="0" fontId="0" fillId="0" borderId="21" xfId="0" applyBorder="1">
      <alignment vertical="center"/>
    </xf>
    <xf numFmtId="38" fontId="15" fillId="3" borderId="1" xfId="1" applyFont="1" applyFill="1" applyBorder="1" applyAlignment="1" applyProtection="1">
      <alignment horizontal="center" vertical="center"/>
      <protection locked="0"/>
    </xf>
    <xf numFmtId="182" fontId="15" fillId="0" borderId="11" xfId="1" applyNumberFormat="1" applyFont="1" applyFill="1" applyBorder="1">
      <alignment vertical="center"/>
    </xf>
    <xf numFmtId="0" fontId="15" fillId="0" borderId="6" xfId="0" applyFont="1" applyFill="1" applyBorder="1" applyAlignment="1">
      <alignment horizontal="center" vertical="center"/>
    </xf>
    <xf numFmtId="38" fontId="15" fillId="3" borderId="1" xfId="1" applyFont="1" applyFill="1" applyBorder="1" applyAlignment="1">
      <alignment horizontal="center" vertical="center"/>
    </xf>
    <xf numFmtId="182" fontId="15" fillId="0" borderId="8" xfId="1" applyNumberFormat="1" applyFont="1" applyBorder="1">
      <alignment vertical="center"/>
    </xf>
    <xf numFmtId="0" fontId="15" fillId="3" borderId="8" xfId="0" applyFont="1" applyFill="1" applyBorder="1" applyAlignment="1" applyProtection="1">
      <alignment horizontal="center" vertical="center"/>
      <protection locked="0"/>
    </xf>
    <xf numFmtId="38" fontId="15" fillId="0" borderId="8" xfId="1" applyFont="1" applyFill="1" applyBorder="1" applyAlignment="1">
      <alignment horizontal="center" vertical="center"/>
    </xf>
    <xf numFmtId="182" fontId="15" fillId="0" borderId="7" xfId="1" applyNumberFormat="1" applyFont="1" applyBorder="1">
      <alignment vertical="center"/>
    </xf>
    <xf numFmtId="0" fontId="15" fillId="0" borderId="7" xfId="0" applyFont="1" applyFill="1" applyBorder="1" applyAlignment="1">
      <alignment horizontal="center" vertical="center"/>
    </xf>
    <xf numFmtId="38" fontId="15" fillId="0" borderId="7" xfId="1" applyFont="1" applyFill="1" applyBorder="1" applyAlignment="1">
      <alignment horizontal="center" vertical="center"/>
    </xf>
    <xf numFmtId="38" fontId="7" fillId="3" borderId="1" xfId="1" applyFont="1" applyFill="1" applyBorder="1" applyAlignment="1" applyProtection="1">
      <alignment horizontal="center" vertical="center"/>
      <protection locked="0"/>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8" fillId="0" borderId="0" xfId="0" applyFont="1" applyBorder="1">
      <alignment vertical="center"/>
    </xf>
    <xf numFmtId="0" fontId="20" fillId="0" borderId="0" xfId="0" applyFont="1" applyBorder="1">
      <alignment vertical="center"/>
    </xf>
    <xf numFmtId="0" fontId="28" fillId="0" borderId="0" xfId="0" applyFont="1" applyBorder="1" applyAlignment="1">
      <alignment vertical="center"/>
    </xf>
    <xf numFmtId="0" fontId="20" fillId="0" borderId="3" xfId="0" applyFont="1" applyBorder="1">
      <alignment vertical="center"/>
    </xf>
    <xf numFmtId="0" fontId="25" fillId="0" borderId="0" xfId="0" applyFont="1" applyAlignment="1">
      <alignment horizontal="center" vertical="center"/>
    </xf>
    <xf numFmtId="0" fontId="17" fillId="0" borderId="0" xfId="0" applyFont="1" applyAlignment="1">
      <alignment horizontal="right"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58" fontId="25" fillId="0" borderId="0" xfId="0" applyNumberFormat="1" applyFont="1" applyFill="1" applyAlignment="1">
      <alignment horizontal="right" vertical="center"/>
    </xf>
    <xf numFmtId="0" fontId="25" fillId="3" borderId="0" xfId="0" applyNumberFormat="1" applyFont="1" applyFill="1" applyAlignment="1" applyProtection="1">
      <alignment horizontal="center" vertical="center"/>
      <protection locked="0"/>
    </xf>
    <xf numFmtId="0" fontId="25" fillId="0" borderId="0" xfId="0" applyFont="1" applyFill="1" applyAlignment="1">
      <alignment horizontal="left" vertical="center" wrapText="1"/>
    </xf>
    <xf numFmtId="0" fontId="25" fillId="3" borderId="0" xfId="0" applyNumberFormat="1" applyFont="1" applyFill="1" applyAlignment="1" applyProtection="1">
      <alignment horizontal="center" vertical="center" wrapText="1"/>
      <protection locked="0"/>
    </xf>
    <xf numFmtId="0" fontId="35" fillId="0" borderId="0" xfId="0" applyFont="1" applyAlignment="1">
      <alignment horizontal="right" vertical="center"/>
    </xf>
    <xf numFmtId="0" fontId="30" fillId="0" borderId="3" xfId="0" applyFont="1" applyBorder="1">
      <alignment vertical="center"/>
    </xf>
    <xf numFmtId="0" fontId="11" fillId="0" borderId="5" xfId="0" applyFont="1" applyBorder="1">
      <alignment vertical="center"/>
    </xf>
    <xf numFmtId="0" fontId="4" fillId="0" borderId="0" xfId="2" applyFont="1" applyBorder="1" applyAlignment="1">
      <alignment vertical="top" wrapText="1"/>
    </xf>
    <xf numFmtId="0" fontId="9" fillId="0" borderId="0" xfId="0" applyFont="1">
      <alignment vertical="center"/>
    </xf>
    <xf numFmtId="186" fontId="11" fillId="0" borderId="3" xfId="0" applyNumberFormat="1" applyFont="1" applyBorder="1" applyAlignment="1">
      <alignment horizontal="left" vertical="center"/>
    </xf>
    <xf numFmtId="177" fontId="11" fillId="0" borderId="5" xfId="1" applyNumberFormat="1" applyFont="1" applyBorder="1" applyAlignment="1">
      <alignment horizontal="right" vertical="center"/>
    </xf>
    <xf numFmtId="179" fontId="11" fillId="0" borderId="5" xfId="1" applyNumberFormat="1" applyFont="1" applyBorder="1" applyAlignment="1">
      <alignment horizontal="right" vertical="center"/>
    </xf>
    <xf numFmtId="38" fontId="15" fillId="0" borderId="1" xfId="1" applyFont="1" applyBorder="1" applyAlignment="1">
      <alignment horizontal="right" vertical="center"/>
    </xf>
    <xf numFmtId="177" fontId="11" fillId="0" borderId="10" xfId="1" applyNumberFormat="1" applyFont="1" applyBorder="1" applyAlignment="1">
      <alignment horizontal="right" vertical="center"/>
    </xf>
    <xf numFmtId="179" fontId="11" fillId="0" borderId="10" xfId="1" applyNumberFormat="1" applyFont="1" applyBorder="1" applyAlignment="1">
      <alignment horizontal="right" vertical="center"/>
    </xf>
    <xf numFmtId="38" fontId="9" fillId="0" borderId="0" xfId="1" applyFont="1" applyAlignment="1">
      <alignment horizontal="right" vertical="center"/>
    </xf>
    <xf numFmtId="187" fontId="9" fillId="0" borderId="0" xfId="1" applyNumberFormat="1" applyFont="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188" fontId="9" fillId="0" borderId="0" xfId="0" applyNumberFormat="1" applyFont="1" applyBorder="1">
      <alignment vertical="center"/>
    </xf>
    <xf numFmtId="0" fontId="9" fillId="0" borderId="0" xfId="0" applyFont="1" applyAlignment="1">
      <alignment horizontal="right" vertical="center"/>
    </xf>
    <xf numFmtId="188" fontId="9" fillId="0" borderId="0" xfId="1" applyNumberFormat="1" applyFont="1">
      <alignment vertical="center"/>
    </xf>
    <xf numFmtId="0" fontId="14" fillId="0" borderId="0" xfId="0" applyFont="1">
      <alignment vertical="center"/>
    </xf>
    <xf numFmtId="0" fontId="11" fillId="0" borderId="11" xfId="0" applyFont="1" applyFill="1" applyBorder="1">
      <alignment vertical="center"/>
    </xf>
    <xf numFmtId="0" fontId="28" fillId="0" borderId="0" xfId="0" applyFont="1" applyAlignment="1">
      <alignment vertical="center"/>
    </xf>
    <xf numFmtId="0" fontId="11" fillId="0" borderId="1" xfId="0" applyFont="1" applyBorder="1" applyAlignment="1">
      <alignment horizontal="center" vertical="center"/>
    </xf>
    <xf numFmtId="0" fontId="27" fillId="0" borderId="0" xfId="0" applyFont="1" applyAlignment="1"/>
    <xf numFmtId="0" fontId="27" fillId="0" borderId="0" xfId="0" applyFont="1">
      <alignment vertical="center"/>
    </xf>
    <xf numFmtId="0" fontId="0" fillId="0" borderId="1" xfId="0" applyBorder="1" applyAlignment="1">
      <alignment horizontal="center" vertical="center"/>
    </xf>
    <xf numFmtId="0" fontId="51" fillId="0" borderId="9" xfId="0" applyFont="1" applyBorder="1" applyAlignment="1">
      <alignment horizontal="center" vertical="center"/>
    </xf>
    <xf numFmtId="0" fontId="52" fillId="0" borderId="1" xfId="0" applyFont="1" applyBorder="1" applyAlignment="1">
      <alignment horizontal="center" vertical="center"/>
    </xf>
    <xf numFmtId="0" fontId="0" fillId="2" borderId="7" xfId="0" applyFill="1" applyBorder="1" applyAlignment="1">
      <alignment horizontal="center" vertical="center"/>
    </xf>
    <xf numFmtId="176" fontId="23" fillId="2" borderId="9"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7" fillId="3" borderId="9" xfId="0" applyNumberFormat="1" applyFont="1" applyFill="1" applyBorder="1" applyAlignment="1" applyProtection="1">
      <alignment horizontal="center" vertical="center" wrapText="1" shrinkToFit="1"/>
      <protection locked="0"/>
    </xf>
    <xf numFmtId="0" fontId="7" fillId="3" borderId="1" xfId="0" applyNumberFormat="1" applyFont="1" applyFill="1" applyBorder="1" applyAlignment="1" applyProtection="1">
      <alignment horizontal="center" vertical="center" shrinkToFit="1"/>
      <protection locked="0"/>
    </xf>
    <xf numFmtId="0" fontId="15" fillId="0" borderId="1" xfId="0" applyFont="1" applyBorder="1" applyAlignment="1">
      <alignment horizontal="center" vertical="center" wrapText="1"/>
    </xf>
    <xf numFmtId="0" fontId="0" fillId="2" borderId="1" xfId="0" applyFill="1" applyBorder="1" applyAlignment="1">
      <alignment horizontal="center" vertical="center"/>
    </xf>
    <xf numFmtId="0" fontId="7" fillId="3" borderId="9" xfId="0" applyNumberFormat="1" applyFont="1" applyFill="1" applyBorder="1" applyAlignment="1" applyProtection="1">
      <alignment horizontal="center" vertical="center" shrinkToFit="1"/>
      <protection locked="0"/>
    </xf>
    <xf numFmtId="0" fontId="18" fillId="0" borderId="0" xfId="0" applyFont="1" applyAlignment="1"/>
    <xf numFmtId="38" fontId="8" fillId="0" borderId="5" xfId="1" applyFont="1" applyFill="1" applyBorder="1" applyAlignment="1">
      <alignment horizontal="left" vertical="center"/>
    </xf>
    <xf numFmtId="38" fontId="8" fillId="0" borderId="9" xfId="1" applyFont="1" applyFill="1" applyBorder="1" applyAlignment="1">
      <alignment horizontal="left" vertical="center"/>
    </xf>
    <xf numFmtId="176" fontId="41" fillId="2" borderId="1" xfId="0" applyNumberFormat="1" applyFont="1" applyFill="1" applyBorder="1" applyAlignment="1">
      <alignment horizontal="center" vertical="center"/>
    </xf>
    <xf numFmtId="176" fontId="53" fillId="2" borderId="1" xfId="0" applyNumberFormat="1" applyFont="1" applyFill="1" applyBorder="1" applyAlignment="1">
      <alignment horizontal="center" vertical="center"/>
    </xf>
    <xf numFmtId="38" fontId="8" fillId="0" borderId="3" xfId="1" applyFont="1" applyFill="1" applyBorder="1" applyAlignment="1">
      <alignment horizontal="left" vertical="center"/>
    </xf>
    <xf numFmtId="38" fontId="8" fillId="0" borderId="26" xfId="1" applyFont="1" applyFill="1" applyBorder="1" applyAlignment="1">
      <alignment horizontal="left" vertical="center"/>
    </xf>
    <xf numFmtId="38" fontId="15" fillId="0" borderId="0" xfId="1" applyFont="1" applyBorder="1" applyAlignment="1">
      <alignment horizontal="center" vertical="center"/>
    </xf>
    <xf numFmtId="0" fontId="10" fillId="0" borderId="3" xfId="0" applyFont="1" applyBorder="1">
      <alignment vertical="center"/>
    </xf>
    <xf numFmtId="0" fontId="10" fillId="0" borderId="5" xfId="0" applyFont="1" applyBorder="1">
      <alignment vertical="center"/>
    </xf>
    <xf numFmtId="0" fontId="10" fillId="0" borderId="3" xfId="2" applyFont="1" applyBorder="1">
      <alignment vertical="center"/>
    </xf>
    <xf numFmtId="0" fontId="11" fillId="0" borderId="1" xfId="0" applyFont="1" applyBorder="1">
      <alignment vertical="center"/>
    </xf>
    <xf numFmtId="0" fontId="28" fillId="0" borderId="0" xfId="0" applyFont="1" applyAlignment="1">
      <alignment horizontal="left"/>
    </xf>
    <xf numFmtId="0" fontId="0" fillId="0" borderId="0" xfId="0">
      <alignment vertical="center"/>
    </xf>
    <xf numFmtId="0" fontId="25" fillId="0" borderId="0" xfId="0" applyFont="1" applyAlignment="1">
      <alignment horizontal="left" vertical="top" wrapText="1"/>
    </xf>
    <xf numFmtId="0" fontId="25" fillId="0" borderId="0" xfId="0" applyFont="1" applyAlignment="1">
      <alignment vertical="center"/>
    </xf>
    <xf numFmtId="0" fontId="22" fillId="0" borderId="1" xfId="0" applyFont="1" applyBorder="1" applyAlignment="1">
      <alignment horizontal="center" vertical="center"/>
    </xf>
    <xf numFmtId="0" fontId="11" fillId="0" borderId="0" xfId="0" applyFont="1" applyAlignment="1">
      <alignment vertical="center"/>
    </xf>
    <xf numFmtId="0" fontId="37" fillId="0" borderId="0" xfId="2" applyFont="1" applyBorder="1" applyAlignment="1">
      <alignment vertical="top" wrapText="1"/>
    </xf>
    <xf numFmtId="0" fontId="0" fillId="0" borderId="0" xfId="0">
      <alignment vertical="center"/>
    </xf>
    <xf numFmtId="0" fontId="28" fillId="0" borderId="0" xfId="0" applyFont="1" applyAlignment="1">
      <alignment horizontal="center" vertical="top"/>
    </xf>
    <xf numFmtId="176" fontId="42" fillId="2" borderId="4" xfId="0" applyNumberFormat="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4" xfId="1" applyFont="1" applyFill="1" applyBorder="1" applyAlignment="1">
      <alignment horizontal="center" vertical="center"/>
    </xf>
    <xf numFmtId="38" fontId="8" fillId="3" borderId="4" xfId="1" applyFont="1" applyFill="1" applyBorder="1" applyAlignment="1">
      <alignment horizontal="center" vertical="center"/>
    </xf>
    <xf numFmtId="40" fontId="8" fillId="3" borderId="1" xfId="1" applyNumberFormat="1" applyFont="1" applyFill="1" applyBorder="1" applyAlignment="1">
      <alignment horizontal="center" vertical="center"/>
    </xf>
    <xf numFmtId="40" fontId="8" fillId="3" borderId="4" xfId="1" applyNumberFormat="1" applyFont="1" applyFill="1" applyBorder="1" applyAlignment="1">
      <alignment horizontal="center" vertical="center"/>
    </xf>
    <xf numFmtId="0" fontId="8" fillId="4" borderId="4" xfId="0" applyFont="1" applyFill="1" applyBorder="1">
      <alignment vertical="center"/>
    </xf>
    <xf numFmtId="0" fontId="8" fillId="4" borderId="9" xfId="0" applyFont="1" applyFill="1" applyBorder="1">
      <alignment vertical="center"/>
    </xf>
    <xf numFmtId="0" fontId="25" fillId="0" borderId="0" xfId="0" applyFont="1" applyAlignment="1">
      <alignment horizontal="left" vertical="center"/>
    </xf>
    <xf numFmtId="0" fontId="35" fillId="0" borderId="0" xfId="0" applyFont="1" applyAlignment="1">
      <alignment vertical="center"/>
    </xf>
    <xf numFmtId="0" fontId="24" fillId="0" borderId="0" xfId="2" applyFont="1" applyBorder="1" applyAlignment="1">
      <alignment vertical="center"/>
    </xf>
    <xf numFmtId="0" fontId="10" fillId="0" borderId="0" xfId="0" applyFont="1" applyAlignment="1">
      <alignment horizontal="right" vertical="center"/>
    </xf>
    <xf numFmtId="186" fontId="11" fillId="0" borderId="5" xfId="0" applyNumberFormat="1" applyFont="1" applyBorder="1" applyAlignment="1">
      <alignment horizontal="left" vertical="center"/>
    </xf>
    <xf numFmtId="0" fontId="11" fillId="0" borderId="49" xfId="0" applyFont="1" applyBorder="1">
      <alignment vertical="center"/>
    </xf>
    <xf numFmtId="38" fontId="15" fillId="0" borderId="0" xfId="1" applyFont="1" applyBorder="1" applyAlignment="1">
      <alignment vertical="center"/>
    </xf>
    <xf numFmtId="38" fontId="15" fillId="0" borderId="23" xfId="1" applyFont="1" applyFill="1" applyBorder="1" applyAlignment="1">
      <alignment vertical="center"/>
    </xf>
    <xf numFmtId="38" fontId="15" fillId="0" borderId="23" xfId="1" applyFont="1" applyFill="1" applyBorder="1" applyAlignment="1">
      <alignment horizontal="center" vertical="center"/>
    </xf>
    <xf numFmtId="0" fontId="8" fillId="0" borderId="23" xfId="0" applyFont="1" applyFill="1" applyBorder="1" applyAlignment="1">
      <alignment vertical="center" shrinkToFit="1"/>
    </xf>
    <xf numFmtId="0" fontId="16" fillId="0" borderId="0" xfId="0" applyFont="1" applyFill="1">
      <alignment vertical="center"/>
    </xf>
    <xf numFmtId="0" fontId="20" fillId="0" borderId="0" xfId="0" applyFont="1" applyFill="1">
      <alignment vertical="center"/>
    </xf>
    <xf numFmtId="5" fontId="35" fillId="0" borderId="0" xfId="2" applyNumberFormat="1" applyFont="1" applyBorder="1" applyAlignment="1"/>
    <xf numFmtId="0" fontId="11" fillId="0" borderId="0" xfId="0" applyFont="1" applyAlignment="1">
      <alignment vertical="center"/>
    </xf>
    <xf numFmtId="0" fontId="28" fillId="0" borderId="0" xfId="0" applyFont="1" applyAlignment="1">
      <alignment horizontal="right" vertical="center"/>
    </xf>
    <xf numFmtId="0" fontId="0" fillId="0" borderId="0" xfId="0">
      <alignment vertical="center"/>
    </xf>
    <xf numFmtId="0" fontId="56" fillId="0" borderId="0" xfId="0" applyFont="1" applyAlignment="1">
      <alignment horizontal="right" vertical="center"/>
    </xf>
    <xf numFmtId="176" fontId="57" fillId="0" borderId="1" xfId="0" applyNumberFormat="1" applyFont="1" applyFill="1" applyBorder="1" applyAlignment="1">
      <alignment horizontal="center" vertical="center"/>
    </xf>
    <xf numFmtId="176" fontId="58" fillId="0" borderId="1" xfId="0" applyNumberFormat="1" applyFont="1" applyFill="1" applyBorder="1" applyAlignment="1">
      <alignment horizontal="center" vertical="center"/>
    </xf>
    <xf numFmtId="176" fontId="59" fillId="0" borderId="1" xfId="0" applyNumberFormat="1" applyFont="1" applyFill="1" applyBorder="1" applyAlignment="1">
      <alignment horizontal="center" vertical="center"/>
    </xf>
    <xf numFmtId="0" fontId="28" fillId="0" borderId="26" xfId="0" applyFont="1" applyBorder="1">
      <alignment vertical="center"/>
    </xf>
    <xf numFmtId="0" fontId="10" fillId="0" borderId="5" xfId="0" applyFont="1" applyBorder="1" applyAlignment="1">
      <alignment horizontal="left" vertical="center"/>
    </xf>
    <xf numFmtId="0" fontId="27" fillId="3" borderId="5" xfId="0" applyFont="1" applyFill="1" applyBorder="1" applyAlignment="1" applyProtection="1">
      <alignment horizontal="left" vertical="center" shrinkToFit="1"/>
      <protection locked="0"/>
    </xf>
    <xf numFmtId="49" fontId="27" fillId="3" borderId="5" xfId="0" applyNumberFormat="1" applyFont="1" applyFill="1" applyBorder="1" applyAlignment="1" applyProtection="1">
      <alignment horizontal="left" vertical="center" shrinkToFit="1"/>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38" fontId="11" fillId="0" borderId="1" xfId="1" applyFont="1" applyBorder="1" applyAlignment="1">
      <alignment horizontal="center" vertical="center"/>
    </xf>
    <xf numFmtId="49" fontId="11" fillId="3" borderId="1" xfId="1"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center" vertical="center" shrinkToFit="1"/>
      <protection locked="0"/>
    </xf>
    <xf numFmtId="0" fontId="27" fillId="0" borderId="3" xfId="0" applyFont="1" applyBorder="1" applyAlignment="1">
      <alignment horizontal="left" vertical="center"/>
    </xf>
    <xf numFmtId="0" fontId="10" fillId="0" borderId="3" xfId="0" applyFont="1" applyBorder="1" applyAlignment="1">
      <alignment horizontal="left" vertical="center"/>
    </xf>
    <xf numFmtId="0" fontId="27" fillId="3" borderId="3" xfId="0" applyFont="1" applyFill="1" applyBorder="1" applyAlignment="1" applyProtection="1">
      <alignment horizontal="left" vertical="center" shrinkToFit="1"/>
      <protection locked="0"/>
    </xf>
    <xf numFmtId="49" fontId="11" fillId="3" borderId="4"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49" fontId="11" fillId="3" borderId="9" xfId="0" applyNumberFormat="1" applyFont="1" applyFill="1" applyBorder="1" applyAlignment="1" applyProtection="1">
      <alignment horizontal="center" vertical="center"/>
      <protection locked="0"/>
    </xf>
    <xf numFmtId="38" fontId="11" fillId="3" borderId="1" xfId="1" applyFont="1" applyFill="1"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3" borderId="2"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25" xfId="0" applyFont="1" applyFill="1" applyBorder="1" applyAlignment="1" applyProtection="1">
      <alignment horizontal="left" vertical="top" shrinkToFit="1"/>
      <protection locked="0"/>
    </xf>
    <xf numFmtId="0" fontId="11" fillId="3" borderId="3" xfId="0" applyFont="1" applyFill="1" applyBorder="1" applyAlignment="1" applyProtection="1">
      <alignment horizontal="left" vertical="top" shrinkToFit="1"/>
      <protection locked="0"/>
    </xf>
    <xf numFmtId="0" fontId="11" fillId="3" borderId="26" xfId="0" applyFont="1" applyFill="1" applyBorder="1" applyAlignment="1" applyProtection="1">
      <alignment horizontal="left" vertical="top" shrinkToFit="1"/>
      <protection locked="0"/>
    </xf>
    <xf numFmtId="0" fontId="18" fillId="0" borderId="3" xfId="0" applyFont="1" applyBorder="1" applyAlignment="1">
      <alignment horizontal="left" wrapText="1"/>
    </xf>
    <xf numFmtId="0" fontId="18" fillId="0" borderId="3" xfId="0" applyFont="1" applyBorder="1" applyAlignment="1">
      <alignment horizontal="left"/>
    </xf>
    <xf numFmtId="180" fontId="11" fillId="0" borderId="10" xfId="1" applyNumberFormat="1" applyFont="1" applyBorder="1">
      <alignment vertical="center"/>
    </xf>
    <xf numFmtId="179" fontId="11" fillId="0" borderId="10" xfId="1" applyNumberFormat="1" applyFont="1" applyBorder="1">
      <alignment vertical="center"/>
    </xf>
    <xf numFmtId="187" fontId="9" fillId="0" borderId="2" xfId="1" applyNumberFormat="1" applyFont="1" applyBorder="1">
      <alignment vertical="center"/>
    </xf>
    <xf numFmtId="0" fontId="28" fillId="0" borderId="1" xfId="0" applyFont="1" applyBorder="1" applyAlignment="1">
      <alignment horizontal="center" vertical="center"/>
    </xf>
    <xf numFmtId="0" fontId="11" fillId="0" borderId="1" xfId="0" applyFont="1" applyBorder="1" applyAlignment="1">
      <alignment horizontal="center" vertical="center" shrinkToFit="1"/>
    </xf>
    <xf numFmtId="0" fontId="56" fillId="0" borderId="0" xfId="0" applyFont="1" applyBorder="1" applyAlignment="1">
      <alignment horizontal="left" vertical="top" wrapText="1"/>
    </xf>
    <xf numFmtId="0" fontId="56" fillId="0" borderId="3" xfId="0" applyFont="1" applyBorder="1" applyAlignment="1">
      <alignment horizontal="left" vertical="top" wrapText="1"/>
    </xf>
    <xf numFmtId="180" fontId="11" fillId="0" borderId="3" xfId="1" applyNumberFormat="1" applyFont="1" applyBorder="1">
      <alignment vertical="center"/>
    </xf>
    <xf numFmtId="179" fontId="11" fillId="0" borderId="5" xfId="1" applyNumberFormat="1" applyFont="1" applyBorder="1" applyAlignment="1">
      <alignment horizontal="right" vertical="center"/>
    </xf>
    <xf numFmtId="0" fontId="3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0" fontId="47" fillId="0" borderId="3" xfId="0" applyFont="1" applyBorder="1" applyAlignment="1">
      <alignment horizontal="center" vertical="center" wrapText="1"/>
    </xf>
    <xf numFmtId="0" fontId="48" fillId="0" borderId="3" xfId="0" applyFont="1" applyBorder="1" applyAlignment="1">
      <alignment horizontal="center"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3" xfId="2" applyNumberFormat="1" applyFont="1" applyBorder="1" applyAlignment="1">
      <alignment horizontal="center"/>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11" fillId="0" borderId="5" xfId="2" applyFont="1" applyBorder="1" applyAlignment="1">
      <alignment horizontal="left" vertical="center" shrinkToFit="1"/>
    </xf>
    <xf numFmtId="0" fontId="11" fillId="3" borderId="5" xfId="2" applyFont="1" applyFill="1" applyBorder="1" applyAlignment="1" applyProtection="1">
      <alignment horizontal="left" vertical="center" shrinkToFit="1"/>
      <protection locked="0"/>
    </xf>
    <xf numFmtId="0" fontId="11" fillId="0" borderId="5" xfId="2" applyFont="1" applyFill="1" applyBorder="1" applyAlignment="1">
      <alignment vertical="center" shrinkToFit="1"/>
    </xf>
    <xf numFmtId="0" fontId="15" fillId="0" borderId="5" xfId="2" applyFont="1" applyBorder="1" applyAlignment="1">
      <alignment horizontal="left" vertical="center" wrapText="1"/>
    </xf>
    <xf numFmtId="0" fontId="15" fillId="0" borderId="5" xfId="2" applyFont="1" applyBorder="1" applyAlignment="1">
      <alignment horizontal="left" vertical="center"/>
    </xf>
    <xf numFmtId="0" fontId="11" fillId="3" borderId="5" xfId="2" applyFont="1" applyFill="1" applyBorder="1" applyProtection="1">
      <alignment vertical="center"/>
      <protection locked="0"/>
    </xf>
    <xf numFmtId="0" fontId="35" fillId="0" borderId="0" xfId="0" applyFont="1" applyAlignment="1">
      <alignment horizontal="right" vertical="center"/>
    </xf>
    <xf numFmtId="0" fontId="25" fillId="0" borderId="0" xfId="0" applyFont="1" applyFill="1" applyAlignment="1">
      <alignment horizontal="right" vertical="center"/>
    </xf>
    <xf numFmtId="0" fontId="18" fillId="3" borderId="0" xfId="0" applyFont="1" applyFill="1" applyAlignment="1" applyProtection="1">
      <alignment horizontal="center" vertical="center" shrinkToFit="1"/>
      <protection locked="0"/>
    </xf>
    <xf numFmtId="0" fontId="11" fillId="0" borderId="0" xfId="0" applyFont="1" applyFill="1" applyBorder="1" applyAlignment="1">
      <alignment horizontal="distributed" vertical="center"/>
    </xf>
    <xf numFmtId="185" fontId="11" fillId="3" borderId="3" xfId="0" applyNumberFormat="1"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shrinkToFit="1"/>
      <protection locked="0"/>
    </xf>
    <xf numFmtId="0" fontId="28" fillId="0" borderId="3" xfId="0" applyFont="1" applyBorder="1" applyAlignment="1">
      <alignment horizontal="lef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3" borderId="4" xfId="0" applyFont="1" applyFill="1" applyBorder="1" applyAlignment="1" applyProtection="1">
      <alignment vertical="center" shrinkToFit="1"/>
      <protection locked="0"/>
    </xf>
    <xf numFmtId="0" fontId="25" fillId="3" borderId="5"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8" fillId="0" borderId="4" xfId="0" applyFont="1" applyBorder="1" applyAlignment="1">
      <alignment vertical="center" wrapText="1"/>
    </xf>
    <xf numFmtId="0" fontId="8" fillId="0" borderId="9" xfId="0" applyFont="1" applyBorder="1" applyAlignment="1">
      <alignment vertical="center" wrapText="1"/>
    </xf>
    <xf numFmtId="38" fontId="8" fillId="3" borderId="4" xfId="1" applyFont="1" applyFill="1" applyBorder="1" applyAlignment="1" applyProtection="1">
      <alignment horizontal="left" vertical="center" shrinkToFit="1"/>
      <protection locked="0"/>
    </xf>
    <xf numFmtId="38" fontId="8" fillId="3" borderId="9" xfId="1" applyFont="1" applyFill="1" applyBorder="1" applyAlignment="1" applyProtection="1">
      <alignment horizontal="left" vertical="center" shrinkToFit="1"/>
      <protection locked="0"/>
    </xf>
    <xf numFmtId="0" fontId="9" fillId="0" borderId="1" xfId="0" applyFont="1" applyBorder="1" applyAlignment="1">
      <alignment horizontal="left" vertical="center"/>
    </xf>
    <xf numFmtId="184" fontId="15" fillId="0" borderId="4" xfId="1" applyNumberFormat="1" applyFont="1" applyBorder="1">
      <alignment vertical="center"/>
    </xf>
    <xf numFmtId="184" fontId="15" fillId="0" borderId="9" xfId="1" applyNumberFormat="1" applyFont="1" applyBorder="1">
      <alignment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38" fontId="15" fillId="4" borderId="11" xfId="1" applyFont="1" applyFill="1" applyBorder="1" applyAlignment="1">
      <alignment horizontal="center" vertical="center"/>
    </xf>
    <xf numFmtId="38" fontId="15" fillId="4" borderId="2" xfId="1" applyFont="1" applyFill="1" applyBorder="1" applyAlignment="1">
      <alignment horizontal="center" vertical="center"/>
    </xf>
    <xf numFmtId="38" fontId="15" fillId="4" borderId="9" xfId="1" applyFont="1" applyFill="1" applyBorder="1" applyAlignment="1">
      <alignment horizontal="center" vertical="center"/>
    </xf>
    <xf numFmtId="38" fontId="8" fillId="0" borderId="4" xfId="1" applyFont="1" applyFill="1" applyBorder="1" applyAlignment="1">
      <alignment horizontal="left" vertical="center" shrinkToFit="1"/>
    </xf>
    <xf numFmtId="38" fontId="8" fillId="0" borderId="9" xfId="1" applyFont="1" applyFill="1" applyBorder="1" applyAlignment="1">
      <alignment horizontal="left" vertical="center" shrinkToFit="1"/>
    </xf>
    <xf numFmtId="0" fontId="9" fillId="3" borderId="3" xfId="0" applyFont="1" applyFill="1" applyBorder="1" applyProtection="1">
      <alignment vertical="center"/>
      <protection locked="0"/>
    </xf>
    <xf numFmtId="0" fontId="11" fillId="3" borderId="3" xfId="0" applyFont="1" applyFill="1" applyBorder="1" applyProtection="1">
      <alignment vertical="center"/>
      <protection locked="0"/>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1" fillId="3" borderId="4" xfId="0" applyFont="1" applyFill="1" applyBorder="1">
      <alignment vertical="center"/>
    </xf>
    <xf numFmtId="0" fontId="11" fillId="3" borderId="5" xfId="0" applyFont="1" applyFill="1" applyBorder="1">
      <alignment vertical="center"/>
    </xf>
    <xf numFmtId="0" fontId="11" fillId="3" borderId="9" xfId="0" applyFont="1" applyFill="1" applyBorder="1">
      <alignment vertical="center"/>
    </xf>
    <xf numFmtId="38" fontId="11" fillId="0" borderId="4" xfId="1" applyFont="1" applyBorder="1" applyAlignment="1">
      <alignment horizontal="center" vertical="center"/>
    </xf>
    <xf numFmtId="38" fontId="11" fillId="0" borderId="9" xfId="1" applyFont="1" applyBorder="1" applyAlignment="1">
      <alignment horizontal="center" vertical="center"/>
    </xf>
    <xf numFmtId="0" fontId="0" fillId="3" borderId="1" xfId="0" applyFill="1" applyBorder="1">
      <alignment vertical="center"/>
    </xf>
    <xf numFmtId="183" fontId="11" fillId="0" borderId="30" xfId="1" applyNumberFormat="1" applyFont="1" applyBorder="1" applyAlignment="1">
      <alignment horizontal="right" vertical="center"/>
    </xf>
    <xf numFmtId="183" fontId="11" fillId="0" borderId="5" xfId="1" applyNumberFormat="1" applyFont="1" applyBorder="1" applyAlignment="1">
      <alignment horizontal="right" vertical="center"/>
    </xf>
    <xf numFmtId="183" fontId="11" fillId="0" borderId="50" xfId="1" applyNumberFormat="1" applyFont="1" applyBorder="1" applyAlignment="1">
      <alignment horizontal="right" vertical="center"/>
    </xf>
    <xf numFmtId="183" fontId="11" fillId="0" borderId="51" xfId="1" applyNumberFormat="1" applyFont="1" applyBorder="1" applyAlignment="1">
      <alignment horizontal="right" vertical="center"/>
    </xf>
    <xf numFmtId="194" fontId="11" fillId="0" borderId="2" xfId="1" applyNumberFormat="1" applyFont="1" applyBorder="1" applyAlignment="1">
      <alignment horizontal="right" vertical="center"/>
    </xf>
    <xf numFmtId="194" fontId="11" fillId="0" borderId="28" xfId="1" applyNumberFormat="1" applyFont="1" applyBorder="1" applyAlignment="1">
      <alignment horizontal="right" vertical="center"/>
    </xf>
    <xf numFmtId="193" fontId="28" fillId="0" borderId="52" xfId="0" applyNumberFormat="1" applyFont="1" applyBorder="1">
      <alignment vertical="center"/>
    </xf>
    <xf numFmtId="193" fontId="28" fillId="0" borderId="53" xfId="0" applyNumberFormat="1" applyFont="1" applyBorder="1">
      <alignment vertical="center"/>
    </xf>
    <xf numFmtId="183" fontId="11" fillId="0" borderId="31" xfId="1" applyNumberFormat="1" applyFont="1" applyBorder="1" applyAlignment="1">
      <alignment horizontal="right" vertical="center"/>
    </xf>
    <xf numFmtId="183" fontId="11" fillId="0" borderId="10" xfId="1" applyNumberFormat="1" applyFont="1" applyBorder="1" applyAlignment="1">
      <alignment horizontal="right" vertical="center"/>
    </xf>
    <xf numFmtId="179" fontId="11" fillId="0" borderId="10" xfId="1" applyNumberFormat="1" applyFont="1" applyBorder="1" applyAlignment="1">
      <alignment horizontal="right" vertical="center"/>
    </xf>
    <xf numFmtId="194" fontId="11" fillId="0" borderId="10" xfId="1" applyNumberFormat="1" applyFont="1" applyBorder="1" applyAlignment="1">
      <alignment horizontal="right" vertical="center"/>
    </xf>
    <xf numFmtId="194" fontId="11" fillId="0" borderId="54" xfId="1" applyNumberFormat="1" applyFont="1" applyBorder="1" applyAlignment="1">
      <alignment horizontal="right" vertical="center"/>
    </xf>
    <xf numFmtId="193" fontId="28" fillId="0" borderId="55" xfId="0" applyNumberFormat="1" applyFont="1" applyBorder="1">
      <alignment vertical="center"/>
    </xf>
    <xf numFmtId="193" fontId="28" fillId="0" borderId="25" xfId="0" applyNumberFormat="1" applyFont="1" applyBorder="1">
      <alignmen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194" fontId="11" fillId="0" borderId="5" xfId="1" applyNumberFormat="1" applyFont="1" applyBorder="1" applyAlignment="1">
      <alignment horizontal="right" vertical="center"/>
    </xf>
    <xf numFmtId="194" fontId="11" fillId="0" borderId="49" xfId="1" applyNumberFormat="1" applyFont="1" applyBorder="1" applyAlignment="1">
      <alignment horizontal="right" vertical="center"/>
    </xf>
    <xf numFmtId="193" fontId="28" fillId="0" borderId="48" xfId="0" applyNumberFormat="1" applyFont="1" applyBorder="1">
      <alignment vertical="center"/>
    </xf>
    <xf numFmtId="193" fontId="28" fillId="0" borderId="4" xfId="0" applyNumberFormat="1" applyFont="1" applyBorder="1">
      <alignment vertical="center"/>
    </xf>
    <xf numFmtId="0" fontId="37" fillId="0" borderId="0" xfId="2" applyFont="1" applyBorder="1" applyAlignment="1">
      <alignment vertical="top" wrapText="1"/>
    </xf>
    <xf numFmtId="0" fontId="10" fillId="0" borderId="2"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29" xfId="0" applyFont="1" applyBorder="1" applyAlignment="1">
      <alignment horizontal="center" vertical="center"/>
    </xf>
    <xf numFmtId="0" fontId="11" fillId="0" borderId="5" xfId="2" applyFont="1" applyBorder="1" applyAlignment="1">
      <alignment horizontal="left" vertical="center"/>
    </xf>
    <xf numFmtId="0" fontId="11" fillId="0" borderId="5" xfId="2" applyFont="1" applyFill="1" applyBorder="1" applyAlignment="1">
      <alignment horizontal="left" vertical="center" shrinkToFit="1"/>
    </xf>
    <xf numFmtId="0" fontId="11" fillId="3" borderId="5" xfId="2" applyFont="1" applyFill="1" applyBorder="1" applyAlignment="1" applyProtection="1">
      <alignment horizontal="left" vertical="center"/>
      <protection locked="0"/>
    </xf>
    <xf numFmtId="5" fontId="35" fillId="0" borderId="3" xfId="2" applyNumberFormat="1" applyFont="1" applyBorder="1" applyAlignment="1">
      <alignment horizontal="center"/>
    </xf>
    <xf numFmtId="0" fontId="35" fillId="0" borderId="0" xfId="0" applyFont="1" applyAlignment="1">
      <alignment horizontal="center" vertical="center"/>
    </xf>
    <xf numFmtId="0" fontId="55" fillId="0" borderId="0" xfId="0" applyFont="1" applyAlignment="1">
      <alignment horizontal="left" vertical="top" wrapText="1"/>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9" xfId="0" applyFont="1" applyFill="1" applyBorder="1" applyAlignment="1">
      <alignment horizontal="center"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192" fontId="14" fillId="0" borderId="46" xfId="0" applyNumberFormat="1" applyFont="1" applyBorder="1" applyAlignment="1">
      <alignment horizontal="right" vertical="center"/>
    </xf>
    <xf numFmtId="192" fontId="14" fillId="0" borderId="47" xfId="0" applyNumberFormat="1" applyFont="1" applyBorder="1" applyAlignment="1">
      <alignment horizontal="righ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191" fontId="15" fillId="0" borderId="41" xfId="0" applyNumberFormat="1" applyFont="1" applyFill="1" applyBorder="1" applyAlignment="1">
      <alignment vertical="center"/>
    </xf>
    <xf numFmtId="191" fontId="15" fillId="0" borderId="27" xfId="0" applyNumberFormat="1" applyFont="1" applyFill="1" applyBorder="1" applyAlignment="1">
      <alignmen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27"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191" fontId="15" fillId="0" borderId="43" xfId="0" applyNumberFormat="1" applyFont="1" applyFill="1" applyBorder="1" applyAlignment="1">
      <alignment vertical="center"/>
    </xf>
    <xf numFmtId="191" fontId="15" fillId="0" borderId="44" xfId="0" applyNumberFormat="1" applyFont="1" applyFill="1" applyBorder="1" applyAlignment="1">
      <alignment vertical="center"/>
    </xf>
    <xf numFmtId="193" fontId="14" fillId="0" borderId="42" xfId="0" applyNumberFormat="1" applyFont="1" applyBorder="1">
      <alignment vertical="center"/>
    </xf>
    <xf numFmtId="193" fontId="14" fillId="0" borderId="43" xfId="0" applyNumberFormat="1" applyFont="1" applyBorder="1">
      <alignment vertical="center"/>
    </xf>
    <xf numFmtId="193" fontId="14" fillId="0" borderId="44" xfId="0" applyNumberFormat="1" applyFont="1" applyBorder="1">
      <alignment vertical="center"/>
    </xf>
    <xf numFmtId="189" fontId="8" fillId="5" borderId="32" xfId="0" applyNumberFormat="1" applyFont="1" applyFill="1" applyBorder="1" applyAlignment="1">
      <alignment horizontal="center" vertical="center"/>
    </xf>
    <xf numFmtId="189" fontId="8" fillId="5" borderId="33" xfId="0" applyNumberFormat="1" applyFont="1" applyFill="1" applyBorder="1" applyAlignment="1">
      <alignment horizontal="center" vertical="center"/>
    </xf>
    <xf numFmtId="0" fontId="8" fillId="0" borderId="4" xfId="0" applyFont="1" applyBorder="1">
      <alignment vertical="center"/>
    </xf>
    <xf numFmtId="0" fontId="8" fillId="0" borderId="9" xfId="0" applyFont="1" applyBorder="1">
      <alignment vertical="center"/>
    </xf>
    <xf numFmtId="190" fontId="14" fillId="0" borderId="36" xfId="0" applyNumberFormat="1" applyFont="1" applyFill="1" applyBorder="1">
      <alignment vertical="center"/>
    </xf>
    <xf numFmtId="190" fontId="14" fillId="0" borderId="37" xfId="0" applyNumberFormat="1" applyFont="1" applyFill="1" applyBorder="1">
      <alignment vertical="center"/>
    </xf>
    <xf numFmtId="190" fontId="14" fillId="0" borderId="38" xfId="0" applyNumberFormat="1" applyFont="1" applyFill="1" applyBorder="1">
      <alignment vertical="center"/>
    </xf>
    <xf numFmtId="190" fontId="14" fillId="0" borderId="39" xfId="0" applyNumberFormat="1" applyFont="1" applyFill="1" applyBorder="1">
      <alignment vertical="center"/>
    </xf>
    <xf numFmtId="0" fontId="20" fillId="5" borderId="32" xfId="0" applyFont="1" applyFill="1" applyBorder="1" applyAlignment="1">
      <alignment horizontal="center" vertical="center"/>
    </xf>
    <xf numFmtId="0" fontId="20" fillId="5" borderId="33" xfId="0" applyFont="1" applyFill="1" applyBorder="1" applyAlignment="1">
      <alignment horizontal="center" vertical="center"/>
    </xf>
    <xf numFmtId="0" fontId="8" fillId="0" borderId="4" xfId="0" applyFont="1" applyFill="1" applyBorder="1" applyAlignment="1">
      <alignment vertical="center" wrapText="1"/>
    </xf>
    <xf numFmtId="0" fontId="8" fillId="0" borderId="9" xfId="0" applyFont="1" applyFill="1" applyBorder="1" applyAlignment="1">
      <alignment vertical="center" wrapText="1"/>
    </xf>
    <xf numFmtId="0" fontId="14" fillId="0" borderId="34" xfId="0" applyFont="1" applyBorder="1" applyAlignment="1">
      <alignment horizontal="right" vertical="center"/>
    </xf>
    <xf numFmtId="0" fontId="14" fillId="0" borderId="35" xfId="0" applyFont="1" applyBorder="1" applyAlignment="1">
      <alignment horizontal="right" vertical="center"/>
    </xf>
    <xf numFmtId="0" fontId="14" fillId="0" borderId="22" xfId="0" applyFont="1" applyBorder="1" applyAlignment="1">
      <alignment horizontal="right" vertical="center"/>
    </xf>
    <xf numFmtId="0" fontId="14" fillId="0" borderId="24" xfId="0" applyFont="1" applyBorder="1" applyAlignment="1">
      <alignment horizontal="right" vertical="center"/>
    </xf>
    <xf numFmtId="0" fontId="28" fillId="3" borderId="3" xfId="0" applyFont="1" applyFill="1" applyBorder="1">
      <alignment vertical="center"/>
    </xf>
    <xf numFmtId="0" fontId="11" fillId="3" borderId="3" xfId="0" applyFont="1" applyFill="1" applyBorder="1">
      <alignment vertical="center"/>
    </xf>
    <xf numFmtId="0" fontId="20" fillId="0" borderId="0" xfId="0" applyFont="1" applyAlignment="1">
      <alignment vertical="center" wrapText="1"/>
    </xf>
    <xf numFmtId="0" fontId="20" fillId="0" borderId="14" xfId="0" applyFont="1" applyBorder="1" applyAlignment="1">
      <alignment vertical="center" wrapText="1"/>
    </xf>
    <xf numFmtId="0" fontId="20" fillId="0" borderId="3" xfId="0" applyFont="1" applyBorder="1" applyAlignment="1">
      <alignment vertical="center" wrapText="1"/>
    </xf>
    <xf numFmtId="0" fontId="20" fillId="0" borderId="26" xfId="0" applyFont="1" applyBorder="1" applyAlignment="1">
      <alignment vertical="center" wrapText="1"/>
    </xf>
    <xf numFmtId="0" fontId="8" fillId="0" borderId="1" xfId="0" applyFont="1" applyBorder="1" applyAlignment="1">
      <alignment horizontal="center" vertical="center"/>
    </xf>
    <xf numFmtId="0" fontId="0" fillId="0" borderId="0" xfId="0">
      <alignment vertical="center"/>
    </xf>
    <xf numFmtId="49" fontId="40" fillId="0" borderId="0" xfId="0" applyNumberFormat="1" applyFont="1">
      <alignment vertical="center"/>
    </xf>
    <xf numFmtId="49" fontId="18" fillId="0" borderId="3" xfId="0" applyNumberFormat="1" applyFont="1" applyBorder="1" applyProtection="1">
      <alignment vertical="center"/>
      <protection locked="0"/>
    </xf>
    <xf numFmtId="181" fontId="10" fillId="0" borderId="0" xfId="0" applyNumberFormat="1" applyFont="1" applyAlignment="1" applyProtection="1">
      <alignment horizontal="center" vertical="center" shrinkToFit="1"/>
      <protection locked="0"/>
    </xf>
    <xf numFmtId="0" fontId="24" fillId="0" borderId="0" xfId="2" applyFont="1" applyBorder="1" applyAlignment="1" applyProtection="1">
      <alignment horizontal="left" vertical="center" wrapText="1"/>
      <protection locked="0"/>
    </xf>
    <xf numFmtId="0" fontId="24" fillId="0" borderId="0" xfId="2" applyFont="1" applyBorder="1" applyAlignment="1" applyProtection="1">
      <alignment horizontal="left" vertical="center"/>
      <protection locked="0"/>
    </xf>
    <xf numFmtId="49" fontId="0" fillId="0" borderId="0" xfId="0" applyNumberForma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103909</xdr:rowOff>
    </xdr:from>
    <xdr:to>
      <xdr:col>0</xdr:col>
      <xdr:colOff>1823356</xdr:colOff>
      <xdr:row>1</xdr:row>
      <xdr:rowOff>410688</xdr:rowOff>
    </xdr:to>
    <xdr:sp macro="" textlink="">
      <xdr:nvSpPr>
        <xdr:cNvPr id="2" name="角丸四角形 1"/>
        <xdr:cNvSpPr/>
      </xdr:nvSpPr>
      <xdr:spPr>
        <a:xfrm>
          <a:off x="190499" y="103909"/>
          <a:ext cx="1632857" cy="8436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t>記入例</a:t>
          </a:r>
        </a:p>
      </xdr:txBody>
    </xdr:sp>
    <xdr:clientData/>
  </xdr:twoCellAnchor>
  <xdr:twoCellAnchor>
    <xdr:from>
      <xdr:col>9</xdr:col>
      <xdr:colOff>0</xdr:colOff>
      <xdr:row>27</xdr:row>
      <xdr:rowOff>484908</xdr:rowOff>
    </xdr:from>
    <xdr:to>
      <xdr:col>11</xdr:col>
      <xdr:colOff>17319</xdr:colOff>
      <xdr:row>29</xdr:row>
      <xdr:rowOff>17318</xdr:rowOff>
    </xdr:to>
    <xdr:sp macro="" textlink="">
      <xdr:nvSpPr>
        <xdr:cNvPr id="4" name="角丸四角形 3"/>
        <xdr:cNvSpPr/>
      </xdr:nvSpPr>
      <xdr:spPr>
        <a:xfrm>
          <a:off x="9888682" y="15499772"/>
          <a:ext cx="2234046" cy="606137"/>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77932</xdr:colOff>
      <xdr:row>21</xdr:row>
      <xdr:rowOff>118342</xdr:rowOff>
    </xdr:from>
    <xdr:to>
      <xdr:col>13</xdr:col>
      <xdr:colOff>1394113</xdr:colOff>
      <xdr:row>23</xdr:row>
      <xdr:rowOff>412750</xdr:rowOff>
    </xdr:to>
    <xdr:sp macro="" textlink="">
      <xdr:nvSpPr>
        <xdr:cNvPr id="6" name="四角形吹き出し 5"/>
        <xdr:cNvSpPr/>
      </xdr:nvSpPr>
      <xdr:spPr>
        <a:xfrm>
          <a:off x="11031682" y="11961092"/>
          <a:ext cx="4808681" cy="1373908"/>
        </a:xfrm>
        <a:prstGeom prst="wedgeRectCallout">
          <a:avLst>
            <a:gd name="adj1" fmla="val -73607"/>
            <a:gd name="adj2" fmla="val 30406"/>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ysClr val="windowText" lastClr="000000"/>
              </a:solidFill>
              <a:effectLst/>
              <a:latin typeface="+mn-lt"/>
              <a:ea typeface="+mn-ea"/>
              <a:cs typeface="+mn-cs"/>
            </a:rPr>
            <a:t>※</a:t>
          </a:r>
          <a:r>
            <a:rPr kumimoji="1" lang="ja-JP" altLang="ja-JP" sz="1400" b="1">
              <a:solidFill>
                <a:sysClr val="windowText" lastClr="000000"/>
              </a:solidFill>
              <a:effectLst/>
              <a:latin typeface="+mn-lt"/>
              <a:ea typeface="+mn-ea"/>
              <a:cs typeface="+mn-cs"/>
            </a:rPr>
            <a:t>第</a:t>
          </a:r>
          <a:r>
            <a:rPr kumimoji="1" lang="en-US" altLang="ja-JP" sz="1400" b="1">
              <a:solidFill>
                <a:sysClr val="windowText" lastClr="000000"/>
              </a:solidFill>
              <a:effectLst/>
              <a:latin typeface="+mn-lt"/>
              <a:ea typeface="+mn-ea"/>
              <a:cs typeface="+mn-cs"/>
            </a:rPr>
            <a:t>9</a:t>
          </a:r>
          <a:r>
            <a:rPr kumimoji="1" lang="ja-JP" altLang="ja-JP" sz="1400" b="1">
              <a:solidFill>
                <a:sysClr val="windowText" lastClr="000000"/>
              </a:solidFill>
              <a:effectLst/>
              <a:latin typeface="+mn-lt"/>
              <a:ea typeface="+mn-ea"/>
              <a:cs typeface="+mn-cs"/>
            </a:rPr>
            <a:t>期以降の追加要件について</a:t>
          </a:r>
          <a:endParaRPr lang="ja-JP" altLang="ja-JP" sz="1400">
            <a:solidFill>
              <a:sysClr val="windowText" lastClr="000000"/>
            </a:solidFill>
            <a:effectLst/>
          </a:endParaRPr>
        </a:p>
        <a:p>
          <a:pPr algn="l"/>
          <a:r>
            <a:rPr kumimoji="1" lang="ja-JP" altLang="en-US" sz="1400" b="1">
              <a:solidFill>
                <a:sysClr val="windowText" lastClr="000000"/>
              </a:solidFill>
            </a:rPr>
            <a:t>週</a:t>
          </a:r>
          <a:r>
            <a:rPr kumimoji="1" lang="en-US" altLang="ja-JP" sz="1400" b="1">
              <a:solidFill>
                <a:sysClr val="windowText" lastClr="000000"/>
              </a:solidFill>
            </a:rPr>
            <a:t>100(150)</a:t>
          </a:r>
          <a:r>
            <a:rPr kumimoji="1" lang="ja-JP" altLang="en-US" sz="1400" b="1">
              <a:solidFill>
                <a:sysClr val="windowText" lastClr="000000"/>
              </a:solidFill>
            </a:rPr>
            <a:t>回以上の接種を</a:t>
          </a:r>
          <a:r>
            <a:rPr lang="ja-JP" altLang="en-US" sz="1400" b="1" i="0">
              <a:solidFill>
                <a:sysClr val="windowText" lastClr="000000"/>
              </a:solidFill>
              <a:effectLst/>
              <a:latin typeface="+mn-lt"/>
              <a:ea typeface="+mn-ea"/>
              <a:cs typeface="+mn-cs"/>
            </a:rPr>
            <a:t>４週間以上行う場合の支給条件を満たすには、それぞれの週のうち、</a:t>
          </a:r>
          <a:r>
            <a:rPr kumimoji="1" lang="ja-JP" altLang="en-US" sz="1400" b="1">
              <a:solidFill>
                <a:srgbClr val="FF0000"/>
              </a:solidFill>
            </a:rPr>
            <a:t>少なくとも</a:t>
          </a:r>
          <a:r>
            <a:rPr kumimoji="1" lang="en-US" altLang="ja-JP" sz="1400" b="1">
              <a:solidFill>
                <a:srgbClr val="FF0000"/>
              </a:solidFill>
            </a:rPr>
            <a:t>1</a:t>
          </a:r>
          <a:r>
            <a:rPr kumimoji="1" lang="ja-JP" altLang="en-US" sz="1400" b="1">
              <a:solidFill>
                <a:srgbClr val="FF0000"/>
              </a:solidFill>
            </a:rPr>
            <a:t>日</a:t>
          </a:r>
          <a:r>
            <a:rPr kumimoji="1" lang="ja-JP" altLang="en-US" sz="1400" b="1">
              <a:solidFill>
                <a:sysClr val="windowText" lastClr="000000"/>
              </a:solidFill>
            </a:rPr>
            <a:t>、時間外等の接種体制を用意する必要がある。</a:t>
          </a:r>
        </a:p>
      </xdr:txBody>
    </xdr:sp>
    <xdr:clientData/>
  </xdr:twoCellAnchor>
  <xdr:twoCellAnchor>
    <xdr:from>
      <xdr:col>9</xdr:col>
      <xdr:colOff>161057</xdr:colOff>
      <xdr:row>5</xdr:row>
      <xdr:rowOff>204354</xdr:rowOff>
    </xdr:from>
    <xdr:to>
      <xdr:col>12</xdr:col>
      <xdr:colOff>649431</xdr:colOff>
      <xdr:row>7</xdr:row>
      <xdr:rowOff>415637</xdr:rowOff>
    </xdr:to>
    <xdr:sp macro="" textlink="">
      <xdr:nvSpPr>
        <xdr:cNvPr id="8" name="四角形吹き出し 7"/>
        <xdr:cNvSpPr/>
      </xdr:nvSpPr>
      <xdr:spPr>
        <a:xfrm>
          <a:off x="9971807" y="3411104"/>
          <a:ext cx="3917374" cy="1290783"/>
        </a:xfrm>
        <a:prstGeom prst="wedgeRectCallout">
          <a:avLst>
            <a:gd name="adj1" fmla="val -100218"/>
            <a:gd name="adj2" fmla="val 52955"/>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第</a:t>
          </a:r>
          <a:r>
            <a:rPr kumimoji="1" lang="en-US" altLang="ja-JP" sz="1400" b="1">
              <a:solidFill>
                <a:schemeClr val="tx1"/>
              </a:solidFill>
            </a:rPr>
            <a:t>9</a:t>
          </a:r>
          <a:r>
            <a:rPr kumimoji="1" lang="ja-JP" altLang="en-US" sz="1400" b="1">
              <a:solidFill>
                <a:schemeClr val="tx1"/>
              </a:solidFill>
            </a:rPr>
            <a:t>期以降の追加要件について</a:t>
          </a:r>
          <a:endParaRPr kumimoji="1" lang="en-US" altLang="ja-JP" sz="1400" b="1">
            <a:solidFill>
              <a:schemeClr val="tx1"/>
            </a:solidFill>
          </a:endParaRPr>
        </a:p>
        <a:p>
          <a:pPr algn="l"/>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50</a:t>
          </a:r>
          <a:r>
            <a:rPr kumimoji="1" lang="ja-JP" altLang="en-US" sz="1400" b="1">
              <a:solidFill>
                <a:schemeClr val="tx1"/>
              </a:solidFill>
            </a:rPr>
            <a:t>回接種しているが、</a:t>
          </a:r>
          <a:r>
            <a:rPr kumimoji="1" lang="ja-JP" altLang="en-US" sz="1400" b="1">
              <a:solidFill>
                <a:srgbClr val="FF0000"/>
              </a:solidFill>
            </a:rPr>
            <a:t>当日に時間外・夜間等の接種体制を用意していないため</a:t>
          </a:r>
          <a:r>
            <a:rPr kumimoji="1" lang="ja-JP" altLang="en-US" sz="1400" b="1">
              <a:solidFill>
                <a:schemeClr val="tx1"/>
              </a:solidFill>
            </a:rPr>
            <a:t>、</a:t>
          </a:r>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10</a:t>
          </a:r>
          <a:r>
            <a:rPr kumimoji="1" lang="ja-JP" altLang="en-US" sz="1400" b="1">
              <a:solidFill>
                <a:schemeClr val="tx1"/>
              </a:solidFill>
            </a:rPr>
            <a:t>万円の支給条件を満たさない。</a:t>
          </a:r>
        </a:p>
      </xdr:txBody>
    </xdr:sp>
    <xdr:clientData/>
  </xdr:twoCellAnchor>
  <xdr:twoCellAnchor>
    <xdr:from>
      <xdr:col>12</xdr:col>
      <xdr:colOff>161638</xdr:colOff>
      <xdr:row>124</xdr:row>
      <xdr:rowOff>1333501</xdr:rowOff>
    </xdr:from>
    <xdr:to>
      <xdr:col>14</xdr:col>
      <xdr:colOff>682625</xdr:colOff>
      <xdr:row>135</xdr:row>
      <xdr:rowOff>225136</xdr:rowOff>
    </xdr:to>
    <xdr:sp macro="" textlink="">
      <xdr:nvSpPr>
        <xdr:cNvPr id="12" name="四角形吹き出し 11"/>
        <xdr:cNvSpPr/>
      </xdr:nvSpPr>
      <xdr:spPr>
        <a:xfrm>
          <a:off x="13401388" y="68405376"/>
          <a:ext cx="3759487" cy="4971760"/>
        </a:xfrm>
        <a:prstGeom prst="wedgeRectCallout">
          <a:avLst>
            <a:gd name="adj1" fmla="val -58877"/>
            <a:gd name="adj2" fmla="val -26173"/>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1">
              <a:solidFill>
                <a:sysClr val="windowText" lastClr="000000"/>
              </a:solidFill>
              <a:effectLst/>
              <a:latin typeface="+mn-lt"/>
              <a:ea typeface="+mn-ea"/>
              <a:cs typeface="+mn-cs"/>
            </a:rPr>
            <a:t>※</a:t>
          </a:r>
          <a:r>
            <a:rPr kumimoji="1" lang="ja-JP" altLang="ja-JP" sz="1400" b="1">
              <a:solidFill>
                <a:sysClr val="windowText" lastClr="000000"/>
              </a:solidFill>
              <a:effectLst/>
              <a:latin typeface="+mn-lt"/>
              <a:ea typeface="+mn-ea"/>
              <a:cs typeface="+mn-cs"/>
            </a:rPr>
            <a:t>第</a:t>
          </a:r>
          <a:r>
            <a:rPr kumimoji="1" lang="en-US" altLang="ja-JP" sz="1400" b="1">
              <a:solidFill>
                <a:sysClr val="windowText" lastClr="000000"/>
              </a:solidFill>
              <a:effectLst/>
              <a:latin typeface="+mn-lt"/>
              <a:ea typeface="+mn-ea"/>
              <a:cs typeface="+mn-cs"/>
            </a:rPr>
            <a:t>9</a:t>
          </a:r>
          <a:r>
            <a:rPr kumimoji="1" lang="ja-JP" altLang="ja-JP" sz="1400" b="1">
              <a:solidFill>
                <a:sysClr val="windowText" lastClr="000000"/>
              </a:solidFill>
              <a:effectLst/>
              <a:latin typeface="+mn-lt"/>
              <a:ea typeface="+mn-ea"/>
              <a:cs typeface="+mn-cs"/>
            </a:rPr>
            <a:t>期以降の追加要件について</a:t>
          </a:r>
          <a:endParaRPr lang="ja-JP" altLang="ja-JP" sz="1400">
            <a:solidFill>
              <a:sysClr val="windowText" lastClr="000000"/>
            </a:solidFill>
            <a:effectLst/>
          </a:endParaRPr>
        </a:p>
        <a:p>
          <a:pPr algn="l"/>
          <a:r>
            <a:rPr kumimoji="1" lang="ja-JP" altLang="en-US" sz="1400" b="1">
              <a:solidFill>
                <a:sysClr val="windowText" lastClr="000000"/>
              </a:solidFill>
            </a:rPr>
            <a:t>◆月曜・火曜日は、「標榜する診療時間」と「予約枠設定または派遣を行った時間帯」が同じだが、</a:t>
          </a:r>
          <a:r>
            <a:rPr kumimoji="1" lang="en-US" altLang="ja-JP" sz="1400" b="1">
              <a:solidFill>
                <a:srgbClr val="FF0000"/>
              </a:solidFill>
            </a:rPr>
            <a:t>18</a:t>
          </a:r>
          <a:r>
            <a:rPr kumimoji="1" lang="ja-JP" altLang="en-US" sz="1400" b="1">
              <a:solidFill>
                <a:srgbClr val="FF0000"/>
              </a:solidFill>
            </a:rPr>
            <a:t>：</a:t>
          </a:r>
          <a:r>
            <a:rPr kumimoji="1" lang="en-US" altLang="ja-JP" sz="1400" b="1">
              <a:solidFill>
                <a:srgbClr val="FF0000"/>
              </a:solidFill>
            </a:rPr>
            <a:t>00</a:t>
          </a:r>
          <a:r>
            <a:rPr kumimoji="1" lang="ja-JP" altLang="en-US" sz="1400" b="1">
              <a:solidFill>
                <a:srgbClr val="FF0000"/>
              </a:solidFill>
            </a:rPr>
            <a:t>以降も接種体制を用意しているので</a:t>
          </a:r>
          <a:r>
            <a:rPr kumimoji="1" lang="en-US" altLang="ja-JP" sz="1400" b="1">
              <a:solidFill>
                <a:srgbClr val="FF0000"/>
              </a:solidFill>
            </a:rPr>
            <a:t>【</a:t>
          </a:r>
          <a:r>
            <a:rPr kumimoji="1" lang="ja-JP" altLang="en-US" sz="1400" b="1">
              <a:solidFill>
                <a:srgbClr val="FF0000"/>
              </a:solidFill>
            </a:rPr>
            <a:t>夜間</a:t>
          </a:r>
          <a:r>
            <a:rPr kumimoji="1" lang="en-US" altLang="ja-JP" sz="1400" b="1">
              <a:solidFill>
                <a:srgbClr val="FF0000"/>
              </a:solidFill>
            </a:rPr>
            <a:t>】</a:t>
          </a:r>
          <a:r>
            <a:rPr kumimoji="1" lang="ja-JP" altLang="en-US" sz="1400" b="1">
              <a:solidFill>
                <a:sysClr val="windowText" lastClr="000000"/>
              </a:solidFill>
            </a:rPr>
            <a:t>に該当する。</a:t>
          </a:r>
          <a:endParaRPr kumimoji="1" lang="en-US" altLang="ja-JP" sz="1400" b="1">
            <a:solidFill>
              <a:sysClr val="windowText" lastClr="000000"/>
            </a:solidFill>
          </a:endParaRPr>
        </a:p>
        <a:p>
          <a:pPr algn="l"/>
          <a:r>
            <a:rPr kumimoji="1" lang="ja-JP" altLang="en-US" sz="1400" b="1">
              <a:solidFill>
                <a:sysClr val="windowText" lastClr="000000"/>
              </a:solidFill>
            </a:rPr>
            <a:t>◆水曜日は、</a:t>
          </a:r>
          <a:r>
            <a:rPr kumimoji="1" lang="en-US" altLang="ja-JP" sz="1400" b="1">
              <a:solidFill>
                <a:sysClr val="windowText" lastClr="000000"/>
              </a:solidFill>
            </a:rPr>
            <a:t>(</a:t>
          </a:r>
          <a:r>
            <a:rPr kumimoji="1" lang="ja-JP" altLang="en-US" sz="1400" b="1">
              <a:solidFill>
                <a:sysClr val="windowText" lastClr="000000"/>
              </a:solidFill>
            </a:rPr>
            <a:t>平日の</a:t>
          </a:r>
          <a:r>
            <a:rPr kumimoji="1" lang="en-US" altLang="ja-JP" sz="1400" b="1">
              <a:solidFill>
                <a:sysClr val="windowText" lastClr="000000"/>
              </a:solidFill>
            </a:rPr>
            <a:t>)</a:t>
          </a:r>
          <a:r>
            <a:rPr kumimoji="1" lang="ja-JP" altLang="en-US" sz="1400" b="1">
              <a:solidFill>
                <a:srgbClr val="FF0000"/>
              </a:solidFill>
            </a:rPr>
            <a:t>休診日のため、</a:t>
          </a:r>
          <a:r>
            <a:rPr kumimoji="1" lang="en-US" altLang="ja-JP" sz="1400" b="1">
              <a:solidFill>
                <a:srgbClr val="FF0000"/>
              </a:solidFill>
            </a:rPr>
            <a:t>【</a:t>
          </a:r>
          <a:r>
            <a:rPr kumimoji="1" lang="ja-JP" altLang="en-US" sz="1400" b="1">
              <a:solidFill>
                <a:srgbClr val="FF0000"/>
              </a:solidFill>
            </a:rPr>
            <a:t>時間外</a:t>
          </a:r>
          <a:r>
            <a:rPr kumimoji="1" lang="en-US" altLang="ja-JP" sz="1400" b="1">
              <a:solidFill>
                <a:srgbClr val="FF0000"/>
              </a:solidFill>
            </a:rPr>
            <a:t>】</a:t>
          </a:r>
          <a:r>
            <a:rPr kumimoji="1" lang="ja-JP" altLang="en-US" sz="1400" b="1">
              <a:solidFill>
                <a:sysClr val="windowText" lastClr="000000"/>
              </a:solidFill>
            </a:rPr>
            <a:t>に該当する。</a:t>
          </a:r>
          <a:endParaRPr kumimoji="1" lang="en-US" altLang="ja-JP" sz="14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effectLst/>
              <a:latin typeface="+mn-lt"/>
              <a:ea typeface="+mn-ea"/>
              <a:cs typeface="+mn-cs"/>
            </a:rPr>
            <a:t>◆</a:t>
          </a:r>
          <a:r>
            <a:rPr kumimoji="1" lang="ja-JP" altLang="en-US" sz="1400" b="1">
              <a:solidFill>
                <a:sysClr val="windowText" lastClr="000000"/>
              </a:solidFill>
              <a:effectLst/>
              <a:latin typeface="+mn-lt"/>
              <a:ea typeface="+mn-ea"/>
              <a:cs typeface="+mn-cs"/>
            </a:rPr>
            <a:t>金</a:t>
          </a:r>
          <a:r>
            <a:rPr kumimoji="1" lang="ja-JP" altLang="ja-JP" sz="1400" b="1">
              <a:solidFill>
                <a:sysClr val="windowText" lastClr="000000"/>
              </a:solidFill>
              <a:effectLst/>
              <a:latin typeface="+mn-lt"/>
              <a:ea typeface="+mn-ea"/>
              <a:cs typeface="+mn-cs"/>
            </a:rPr>
            <a:t>曜日は、</a:t>
          </a:r>
          <a:r>
            <a:rPr kumimoji="1" lang="en-US" altLang="ja-JP" sz="1400" b="1">
              <a:solidFill>
                <a:srgbClr val="FF0000"/>
              </a:solidFill>
              <a:effectLst/>
              <a:latin typeface="+mn-lt"/>
              <a:ea typeface="+mn-ea"/>
              <a:cs typeface="+mn-cs"/>
            </a:rPr>
            <a:t>13</a:t>
          </a:r>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00</a:t>
          </a:r>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15</a:t>
          </a:r>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00</a:t>
          </a:r>
          <a:r>
            <a:rPr kumimoji="1" lang="ja-JP" altLang="en-US" sz="1400" b="1">
              <a:solidFill>
                <a:srgbClr val="FF0000"/>
              </a:solidFill>
              <a:effectLst/>
              <a:latin typeface="+mn-lt"/>
              <a:ea typeface="+mn-ea"/>
              <a:cs typeface="+mn-cs"/>
            </a:rPr>
            <a:t>が</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時間外</a:t>
          </a:r>
          <a:r>
            <a:rPr kumimoji="1" lang="en-US" altLang="ja-JP" sz="1400" b="1">
              <a:solidFill>
                <a:srgbClr val="FF0000"/>
              </a:solidFill>
              <a:effectLst/>
              <a:latin typeface="+mn-lt"/>
              <a:ea typeface="+mn-ea"/>
              <a:cs typeface="+mn-cs"/>
            </a:rPr>
            <a:t>】</a:t>
          </a:r>
          <a:r>
            <a:rPr kumimoji="1" lang="ja-JP" altLang="en-US" sz="1400" b="1">
              <a:solidFill>
                <a:sysClr val="windowText" lastClr="000000"/>
              </a:solidFill>
              <a:effectLst/>
              <a:latin typeface="+mn-lt"/>
              <a:ea typeface="+mn-ea"/>
              <a:cs typeface="+mn-cs"/>
            </a:rPr>
            <a:t>に該当する</a:t>
          </a:r>
          <a:r>
            <a:rPr kumimoji="1" lang="ja-JP" altLang="ja-JP" sz="1400" b="1">
              <a:solidFill>
                <a:sysClr val="windowText" lastClr="000000"/>
              </a:solidFill>
              <a:effectLst/>
              <a:latin typeface="+mn-lt"/>
              <a:ea typeface="+mn-ea"/>
              <a:cs typeface="+mn-cs"/>
            </a:rPr>
            <a:t>。</a:t>
          </a:r>
          <a:endParaRPr lang="ja-JP" altLang="ja-JP" sz="1400">
            <a:solidFill>
              <a:sysClr val="windowText" lastClr="000000"/>
            </a:solidFill>
            <a:effectLst/>
          </a:endParaRPr>
        </a:p>
        <a:p>
          <a:pPr algn="l"/>
          <a:r>
            <a:rPr kumimoji="1" lang="ja-JP" altLang="en-US" sz="1400" b="1">
              <a:solidFill>
                <a:sysClr val="windowText" lastClr="000000"/>
              </a:solidFill>
            </a:rPr>
            <a:t>◆</a:t>
          </a:r>
          <a:r>
            <a:rPr kumimoji="1" lang="ja-JP" altLang="en-US" sz="1400" b="1">
              <a:solidFill>
                <a:srgbClr val="FF0000"/>
              </a:solidFill>
            </a:rPr>
            <a:t>土曜日は、</a:t>
          </a:r>
          <a:r>
            <a:rPr kumimoji="1" lang="en-US" altLang="ja-JP" sz="1400" b="1">
              <a:solidFill>
                <a:srgbClr val="FF0000"/>
              </a:solidFill>
            </a:rPr>
            <a:t>【</a:t>
          </a:r>
          <a:r>
            <a:rPr kumimoji="1" lang="ja-JP" altLang="en-US" sz="1400" b="1">
              <a:solidFill>
                <a:srgbClr val="FF0000"/>
              </a:solidFill>
            </a:rPr>
            <a:t>休日</a:t>
          </a:r>
          <a:r>
            <a:rPr kumimoji="1" lang="en-US" altLang="ja-JP" sz="1400" b="1">
              <a:solidFill>
                <a:srgbClr val="FF0000"/>
              </a:solidFill>
            </a:rPr>
            <a:t>】</a:t>
          </a:r>
          <a:r>
            <a:rPr kumimoji="1" lang="ja-JP" altLang="en-US" sz="1400" b="1">
              <a:solidFill>
                <a:sysClr val="windowText" lastClr="000000"/>
              </a:solidFill>
            </a:rPr>
            <a:t>に該当する。</a:t>
          </a:r>
          <a:endParaRPr kumimoji="1" lang="en-US" altLang="ja-JP" sz="1400" b="1">
            <a:solidFill>
              <a:sysClr val="windowText" lastClr="000000"/>
            </a:solidFill>
          </a:endParaRPr>
        </a:p>
        <a:p>
          <a:pPr algn="l"/>
          <a:r>
            <a:rPr kumimoji="1" lang="ja-JP" altLang="en-US" sz="1400" b="1">
              <a:solidFill>
                <a:sysClr val="windowText" lastClr="000000"/>
              </a:solidFill>
            </a:rPr>
            <a:t>◆木曜日のみ、</a:t>
          </a:r>
          <a:r>
            <a:rPr kumimoji="1" lang="en-US" altLang="ja-JP" sz="1400" b="1">
              <a:solidFill>
                <a:sysClr val="windowText" lastClr="000000"/>
              </a:solidFill>
            </a:rPr>
            <a:t>【</a:t>
          </a:r>
          <a:r>
            <a:rPr kumimoji="1" lang="ja-JP" altLang="en-US" sz="1400" b="1">
              <a:solidFill>
                <a:sysClr val="windowText" lastClr="000000"/>
              </a:solidFill>
            </a:rPr>
            <a:t>夜間</a:t>
          </a:r>
          <a:r>
            <a:rPr kumimoji="1" lang="en-US" altLang="ja-JP" sz="1400" b="1">
              <a:solidFill>
                <a:sysClr val="windowText" lastClr="000000"/>
              </a:solidFill>
            </a:rPr>
            <a:t>】【</a:t>
          </a:r>
          <a:r>
            <a:rPr kumimoji="1" lang="ja-JP" altLang="en-US" sz="1400" b="1">
              <a:solidFill>
                <a:sysClr val="windowText" lastClr="000000"/>
              </a:solidFill>
            </a:rPr>
            <a:t>時間外</a:t>
          </a:r>
          <a:r>
            <a:rPr kumimoji="1" lang="en-US" altLang="ja-JP" sz="1400" b="1">
              <a:solidFill>
                <a:sysClr val="windowText" lastClr="000000"/>
              </a:solidFill>
            </a:rPr>
            <a:t>】【</a:t>
          </a:r>
          <a:r>
            <a:rPr kumimoji="1" lang="ja-JP" altLang="en-US" sz="1400" b="1">
              <a:solidFill>
                <a:sysClr val="windowText" lastClr="000000"/>
              </a:solidFill>
            </a:rPr>
            <a:t>休日</a:t>
          </a:r>
          <a:r>
            <a:rPr kumimoji="1" lang="en-US" altLang="ja-JP" sz="1400" b="1">
              <a:solidFill>
                <a:sysClr val="windowText" lastClr="000000"/>
              </a:solidFill>
            </a:rPr>
            <a:t>】</a:t>
          </a:r>
          <a:r>
            <a:rPr kumimoji="1" lang="ja-JP" altLang="en-US" sz="1400" b="1">
              <a:solidFill>
                <a:srgbClr val="FF0000"/>
              </a:solidFill>
            </a:rPr>
            <a:t>いずれにも該当しない。</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r>
            <a:rPr kumimoji="1" lang="en-US" altLang="ja-JP" sz="1400" b="1">
              <a:solidFill>
                <a:srgbClr val="FF0000"/>
              </a:solidFill>
            </a:rPr>
            <a:t>※</a:t>
          </a:r>
          <a:r>
            <a:rPr kumimoji="1" lang="ja-JP" altLang="en-US" sz="1400" b="1">
              <a:solidFill>
                <a:srgbClr val="FF0000"/>
              </a:solidFill>
            </a:rPr>
            <a:t>様式１（</a:t>
          </a:r>
          <a:r>
            <a:rPr kumimoji="1" lang="en-US" altLang="ja-JP" sz="1400" b="1">
              <a:solidFill>
                <a:srgbClr val="FF0000"/>
              </a:solidFill>
            </a:rPr>
            <a:t>1/2</a:t>
          </a:r>
          <a:r>
            <a:rPr kumimoji="1" lang="ja-JP" altLang="en-US" sz="1400" b="1">
              <a:solidFill>
                <a:srgbClr val="FF0000"/>
              </a:solidFill>
            </a:rPr>
            <a:t>）時間外等の接種体制の有無の○印と整合性が取れるように記入すること。</a:t>
          </a:r>
          <a:endParaRPr kumimoji="1" lang="en-US" altLang="ja-JP" sz="1400" b="1">
            <a:solidFill>
              <a:srgbClr val="FF0000"/>
            </a:solidFill>
          </a:endParaRPr>
        </a:p>
      </xdr:txBody>
    </xdr:sp>
    <xdr:clientData/>
  </xdr:twoCellAnchor>
  <xdr:twoCellAnchor>
    <xdr:from>
      <xdr:col>5</xdr:col>
      <xdr:colOff>848590</xdr:colOff>
      <xdr:row>7</xdr:row>
      <xdr:rowOff>17317</xdr:rowOff>
    </xdr:from>
    <xdr:to>
      <xdr:col>7</xdr:col>
      <xdr:colOff>0</xdr:colOff>
      <xdr:row>9</xdr:row>
      <xdr:rowOff>36368</xdr:rowOff>
    </xdr:to>
    <xdr:sp macro="" textlink="">
      <xdr:nvSpPr>
        <xdr:cNvPr id="13" name="角丸四角形 12"/>
        <xdr:cNvSpPr/>
      </xdr:nvSpPr>
      <xdr:spPr>
        <a:xfrm>
          <a:off x="7273635" y="4294908"/>
          <a:ext cx="883229" cy="1092778"/>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467589</xdr:colOff>
      <xdr:row>9</xdr:row>
      <xdr:rowOff>121228</xdr:rowOff>
    </xdr:from>
    <xdr:to>
      <xdr:col>12</xdr:col>
      <xdr:colOff>1142998</xdr:colOff>
      <xdr:row>11</xdr:row>
      <xdr:rowOff>415636</xdr:rowOff>
    </xdr:to>
    <xdr:sp macro="" textlink="">
      <xdr:nvSpPr>
        <xdr:cNvPr id="14" name="四角形吹き出し 13"/>
        <xdr:cNvSpPr/>
      </xdr:nvSpPr>
      <xdr:spPr>
        <a:xfrm>
          <a:off x="10356271" y="5472546"/>
          <a:ext cx="4104409" cy="1368135"/>
        </a:xfrm>
        <a:prstGeom prst="wedgeRectCallout">
          <a:avLst>
            <a:gd name="adj1" fmla="val -64009"/>
            <a:gd name="adj2" fmla="val 54764"/>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1">
              <a:solidFill>
                <a:sysClr val="windowText" lastClr="000000"/>
              </a:solidFill>
              <a:effectLst/>
              <a:latin typeface="+mn-lt"/>
              <a:ea typeface="+mn-ea"/>
              <a:cs typeface="+mn-cs"/>
            </a:rPr>
            <a:t>※</a:t>
          </a:r>
          <a:r>
            <a:rPr kumimoji="1" lang="ja-JP" altLang="ja-JP" sz="1400" b="1">
              <a:solidFill>
                <a:sysClr val="windowText" lastClr="000000"/>
              </a:solidFill>
              <a:effectLst/>
              <a:latin typeface="+mn-lt"/>
              <a:ea typeface="+mn-ea"/>
              <a:cs typeface="+mn-cs"/>
            </a:rPr>
            <a:t>第</a:t>
          </a:r>
          <a:r>
            <a:rPr kumimoji="1" lang="en-US" altLang="ja-JP" sz="1400" b="1">
              <a:solidFill>
                <a:sysClr val="windowText" lastClr="000000"/>
              </a:solidFill>
              <a:effectLst/>
              <a:latin typeface="+mn-lt"/>
              <a:ea typeface="+mn-ea"/>
              <a:cs typeface="+mn-cs"/>
            </a:rPr>
            <a:t>9</a:t>
          </a:r>
          <a:r>
            <a:rPr kumimoji="1" lang="ja-JP" altLang="ja-JP" sz="1400" b="1">
              <a:solidFill>
                <a:sysClr val="windowText" lastClr="000000"/>
              </a:solidFill>
              <a:effectLst/>
              <a:latin typeface="+mn-lt"/>
              <a:ea typeface="+mn-ea"/>
              <a:cs typeface="+mn-cs"/>
            </a:rPr>
            <a:t>期以降の追加要件について</a:t>
          </a:r>
          <a:endParaRPr lang="ja-JP" altLang="ja-JP" sz="1400">
            <a:solidFill>
              <a:sysClr val="windowText" lastClr="000000"/>
            </a:solidFill>
            <a:effectLst/>
          </a:endParaRPr>
        </a:p>
        <a:p>
          <a:pPr algn="l"/>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50</a:t>
          </a:r>
          <a:r>
            <a:rPr kumimoji="1" lang="ja-JP" altLang="en-US" sz="1400" b="1">
              <a:solidFill>
                <a:schemeClr val="tx1"/>
              </a:solidFill>
            </a:rPr>
            <a:t>回接種しており、標榜する時間内での接種であっても、</a:t>
          </a:r>
          <a:r>
            <a:rPr kumimoji="1" lang="ja-JP" altLang="en-US" sz="1400" b="1">
              <a:solidFill>
                <a:srgbClr val="FF0000"/>
              </a:solidFill>
            </a:rPr>
            <a:t>土曜日は</a:t>
          </a:r>
          <a:r>
            <a:rPr kumimoji="1" lang="en-US" altLang="ja-JP" sz="1400" b="1">
              <a:solidFill>
                <a:srgbClr val="FF0000"/>
              </a:solidFill>
            </a:rPr>
            <a:t>【</a:t>
          </a:r>
          <a:r>
            <a:rPr kumimoji="1" lang="ja-JP" altLang="en-US" sz="1400" b="1">
              <a:solidFill>
                <a:srgbClr val="FF0000"/>
              </a:solidFill>
            </a:rPr>
            <a:t>休日</a:t>
          </a:r>
          <a:r>
            <a:rPr kumimoji="1" lang="en-US" altLang="ja-JP" sz="1400" b="1">
              <a:solidFill>
                <a:srgbClr val="FF0000"/>
              </a:solidFill>
            </a:rPr>
            <a:t>】</a:t>
          </a:r>
          <a:r>
            <a:rPr kumimoji="1" lang="ja-JP" altLang="en-US" sz="1400" b="1">
              <a:solidFill>
                <a:srgbClr val="FF0000"/>
              </a:solidFill>
            </a:rPr>
            <a:t>に該当するため</a:t>
          </a:r>
          <a:r>
            <a:rPr kumimoji="1" lang="ja-JP" altLang="en-US" sz="1400" b="1">
              <a:solidFill>
                <a:schemeClr val="tx1"/>
              </a:solidFill>
            </a:rPr>
            <a:t>、</a:t>
          </a:r>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10</a:t>
          </a:r>
          <a:r>
            <a:rPr kumimoji="1" lang="ja-JP" altLang="en-US" sz="1400" b="1">
              <a:solidFill>
                <a:schemeClr val="tx1"/>
              </a:solidFill>
            </a:rPr>
            <a:t>万円の支給条件を満たす。</a:t>
          </a:r>
        </a:p>
      </xdr:txBody>
    </xdr:sp>
    <xdr:clientData/>
  </xdr:twoCellAnchor>
  <xdr:twoCellAnchor>
    <xdr:from>
      <xdr:col>9</xdr:col>
      <xdr:colOff>692728</xdr:colOff>
      <xdr:row>17</xdr:row>
      <xdr:rowOff>86592</xdr:rowOff>
    </xdr:from>
    <xdr:to>
      <xdr:col>13</xdr:col>
      <xdr:colOff>450273</xdr:colOff>
      <xdr:row>19</xdr:row>
      <xdr:rowOff>432954</xdr:rowOff>
    </xdr:to>
    <xdr:sp macro="" textlink="">
      <xdr:nvSpPr>
        <xdr:cNvPr id="15" name="四角形吹き出し 14"/>
        <xdr:cNvSpPr/>
      </xdr:nvSpPr>
      <xdr:spPr>
        <a:xfrm>
          <a:off x="10581410" y="9732819"/>
          <a:ext cx="4398818" cy="1420090"/>
        </a:xfrm>
        <a:prstGeom prst="wedgeRectCallout">
          <a:avLst>
            <a:gd name="adj1" fmla="val -123641"/>
            <a:gd name="adj2" fmla="val 3738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1">
              <a:solidFill>
                <a:sysClr val="windowText" lastClr="000000"/>
              </a:solidFill>
              <a:effectLst/>
              <a:latin typeface="+mn-lt"/>
              <a:ea typeface="+mn-ea"/>
              <a:cs typeface="+mn-cs"/>
            </a:rPr>
            <a:t>※</a:t>
          </a:r>
          <a:r>
            <a:rPr kumimoji="1" lang="ja-JP" altLang="ja-JP" sz="1400" b="1">
              <a:solidFill>
                <a:sysClr val="windowText" lastClr="000000"/>
              </a:solidFill>
              <a:effectLst/>
              <a:latin typeface="+mn-lt"/>
              <a:ea typeface="+mn-ea"/>
              <a:cs typeface="+mn-cs"/>
            </a:rPr>
            <a:t>第</a:t>
          </a:r>
          <a:r>
            <a:rPr kumimoji="1" lang="en-US" altLang="ja-JP" sz="1400" b="1">
              <a:solidFill>
                <a:sysClr val="windowText" lastClr="000000"/>
              </a:solidFill>
              <a:effectLst/>
              <a:latin typeface="+mn-lt"/>
              <a:ea typeface="+mn-ea"/>
              <a:cs typeface="+mn-cs"/>
            </a:rPr>
            <a:t>9</a:t>
          </a:r>
          <a:r>
            <a:rPr kumimoji="1" lang="ja-JP" altLang="ja-JP" sz="1400" b="1">
              <a:solidFill>
                <a:sysClr val="windowText" lastClr="000000"/>
              </a:solidFill>
              <a:effectLst/>
              <a:latin typeface="+mn-lt"/>
              <a:ea typeface="+mn-ea"/>
              <a:cs typeface="+mn-cs"/>
            </a:rPr>
            <a:t>期以降の追加要件について</a:t>
          </a:r>
          <a:endParaRPr kumimoji="1" lang="en-US" altLang="ja-JP" sz="1400" b="1">
            <a:solidFill>
              <a:sysClr val="windowText" lastClr="000000"/>
            </a:solidFill>
            <a:effectLst/>
            <a:latin typeface="+mn-lt"/>
            <a:ea typeface="+mn-ea"/>
            <a:cs typeface="+mn-cs"/>
          </a:endParaRPr>
        </a:p>
        <a:p>
          <a:r>
            <a:rPr kumimoji="1" lang="ja-JP" altLang="en-US" sz="1400" b="1">
              <a:solidFill>
                <a:sysClr val="windowText" lastClr="000000"/>
              </a:solidFill>
              <a:effectLst/>
              <a:latin typeface="+mn-lt"/>
              <a:ea typeface="+mn-ea"/>
              <a:cs typeface="+mn-cs"/>
            </a:rPr>
            <a:t>（水曜日休診の医療機関の場合）</a:t>
          </a:r>
          <a:endParaRPr lang="ja-JP" altLang="ja-JP" sz="1400">
            <a:solidFill>
              <a:sysClr val="windowText" lastClr="000000"/>
            </a:solidFill>
            <a:effectLst/>
          </a:endParaRPr>
        </a:p>
        <a:p>
          <a:pPr algn="l"/>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50</a:t>
          </a:r>
          <a:r>
            <a:rPr kumimoji="1" lang="ja-JP" altLang="en-US" sz="1400" b="1">
              <a:solidFill>
                <a:schemeClr val="tx1"/>
              </a:solidFill>
            </a:rPr>
            <a:t>回接種しており、休診日での接種は</a:t>
          </a:r>
          <a:r>
            <a:rPr kumimoji="1" lang="en-US" altLang="ja-JP" sz="1400" b="1">
              <a:solidFill>
                <a:srgbClr val="FF0000"/>
              </a:solidFill>
            </a:rPr>
            <a:t>【</a:t>
          </a:r>
          <a:r>
            <a:rPr kumimoji="1" lang="ja-JP" altLang="en-US" sz="1400" b="1">
              <a:solidFill>
                <a:srgbClr val="FF0000"/>
              </a:solidFill>
            </a:rPr>
            <a:t>時間外</a:t>
          </a:r>
          <a:r>
            <a:rPr kumimoji="1" lang="en-US" altLang="ja-JP" sz="1400" b="1">
              <a:solidFill>
                <a:srgbClr val="FF0000"/>
              </a:solidFill>
            </a:rPr>
            <a:t>】</a:t>
          </a:r>
          <a:r>
            <a:rPr kumimoji="1" lang="ja-JP" altLang="en-US" sz="1400" b="1">
              <a:solidFill>
                <a:srgbClr val="FF0000"/>
              </a:solidFill>
            </a:rPr>
            <a:t>に該当するため</a:t>
          </a:r>
          <a:r>
            <a:rPr kumimoji="1" lang="ja-JP" altLang="en-US" sz="1400" b="1">
              <a:solidFill>
                <a:schemeClr val="tx1"/>
              </a:solidFill>
            </a:rPr>
            <a:t>、</a:t>
          </a:r>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10</a:t>
          </a:r>
          <a:r>
            <a:rPr kumimoji="1" lang="ja-JP" altLang="en-US" sz="1400" b="1">
              <a:solidFill>
                <a:schemeClr val="tx1"/>
              </a:solidFill>
            </a:rPr>
            <a:t>万円の支給条件を満たす。</a:t>
          </a:r>
        </a:p>
      </xdr:txBody>
    </xdr:sp>
    <xdr:clientData/>
  </xdr:twoCellAnchor>
  <xdr:twoCellAnchor>
    <xdr:from>
      <xdr:col>7</xdr:col>
      <xdr:colOff>848591</xdr:colOff>
      <xdr:row>11</xdr:row>
      <xdr:rowOff>34636</xdr:rowOff>
    </xdr:from>
    <xdr:to>
      <xdr:col>9</xdr:col>
      <xdr:colOff>2</xdr:colOff>
      <xdr:row>13</xdr:row>
      <xdr:rowOff>17318</xdr:rowOff>
    </xdr:to>
    <xdr:sp macro="" textlink="">
      <xdr:nvSpPr>
        <xdr:cNvPr id="16" name="角丸四角形 15"/>
        <xdr:cNvSpPr/>
      </xdr:nvSpPr>
      <xdr:spPr>
        <a:xfrm>
          <a:off x="9005455" y="6459681"/>
          <a:ext cx="883229" cy="1056410"/>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831273</xdr:colOff>
      <xdr:row>15</xdr:row>
      <xdr:rowOff>34637</xdr:rowOff>
    </xdr:from>
    <xdr:to>
      <xdr:col>4</xdr:col>
      <xdr:colOff>848593</xdr:colOff>
      <xdr:row>17</xdr:row>
      <xdr:rowOff>34637</xdr:rowOff>
    </xdr:to>
    <xdr:sp macro="" textlink="">
      <xdr:nvSpPr>
        <xdr:cNvPr id="17" name="角丸四角形 16"/>
        <xdr:cNvSpPr/>
      </xdr:nvSpPr>
      <xdr:spPr>
        <a:xfrm>
          <a:off x="5524500" y="8607137"/>
          <a:ext cx="883229" cy="1073727"/>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19</xdr:row>
      <xdr:rowOff>-1</xdr:rowOff>
    </xdr:from>
    <xdr:to>
      <xdr:col>6</xdr:col>
      <xdr:colOff>17319</xdr:colOff>
      <xdr:row>21</xdr:row>
      <xdr:rowOff>19050</xdr:rowOff>
    </xdr:to>
    <xdr:sp macro="" textlink="">
      <xdr:nvSpPr>
        <xdr:cNvPr id="18" name="角丸四角形 17"/>
        <xdr:cNvSpPr/>
      </xdr:nvSpPr>
      <xdr:spPr>
        <a:xfrm>
          <a:off x="6425045" y="10719954"/>
          <a:ext cx="883229" cy="1092778"/>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155863</xdr:colOff>
      <xdr:row>13</xdr:row>
      <xdr:rowOff>103908</xdr:rowOff>
    </xdr:from>
    <xdr:to>
      <xdr:col>13</xdr:col>
      <xdr:colOff>242454</xdr:colOff>
      <xdr:row>15</xdr:row>
      <xdr:rowOff>317500</xdr:rowOff>
    </xdr:to>
    <xdr:sp macro="" textlink="">
      <xdr:nvSpPr>
        <xdr:cNvPr id="19" name="四角形吹き出し 18"/>
        <xdr:cNvSpPr/>
      </xdr:nvSpPr>
      <xdr:spPr>
        <a:xfrm>
          <a:off x="9966613" y="7628658"/>
          <a:ext cx="4722091" cy="1293092"/>
        </a:xfrm>
        <a:prstGeom prst="wedgeRectCallout">
          <a:avLst>
            <a:gd name="adj1" fmla="val -129458"/>
            <a:gd name="adj2" fmla="val 49550"/>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1">
              <a:solidFill>
                <a:sysClr val="windowText" lastClr="000000"/>
              </a:solidFill>
              <a:effectLst/>
              <a:latin typeface="+mn-lt"/>
              <a:ea typeface="+mn-ea"/>
              <a:cs typeface="+mn-cs"/>
            </a:rPr>
            <a:t>※</a:t>
          </a:r>
          <a:r>
            <a:rPr kumimoji="1" lang="ja-JP" altLang="ja-JP" sz="1400" b="1">
              <a:solidFill>
                <a:sysClr val="windowText" lastClr="000000"/>
              </a:solidFill>
              <a:effectLst/>
              <a:latin typeface="+mn-lt"/>
              <a:ea typeface="+mn-ea"/>
              <a:cs typeface="+mn-cs"/>
            </a:rPr>
            <a:t>第</a:t>
          </a:r>
          <a:r>
            <a:rPr kumimoji="1" lang="en-US" altLang="ja-JP" sz="1400" b="1">
              <a:solidFill>
                <a:sysClr val="windowText" lastClr="000000"/>
              </a:solidFill>
              <a:effectLst/>
              <a:latin typeface="+mn-lt"/>
              <a:ea typeface="+mn-ea"/>
              <a:cs typeface="+mn-cs"/>
            </a:rPr>
            <a:t>9</a:t>
          </a:r>
          <a:r>
            <a:rPr kumimoji="1" lang="ja-JP" altLang="ja-JP" sz="1400" b="1">
              <a:solidFill>
                <a:sysClr val="windowText" lastClr="000000"/>
              </a:solidFill>
              <a:effectLst/>
              <a:latin typeface="+mn-lt"/>
              <a:ea typeface="+mn-ea"/>
              <a:cs typeface="+mn-cs"/>
            </a:rPr>
            <a:t>期以降の追加要件について</a:t>
          </a:r>
          <a:endParaRPr lang="ja-JP" altLang="ja-JP" sz="1400">
            <a:solidFill>
              <a:sysClr val="windowText" lastClr="000000"/>
            </a:solidFill>
            <a:effectLst/>
          </a:endParaRPr>
        </a:p>
        <a:p>
          <a:pPr algn="l"/>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50</a:t>
          </a:r>
          <a:r>
            <a:rPr kumimoji="1" lang="ja-JP" altLang="en-US" sz="1400" b="1">
              <a:solidFill>
                <a:schemeClr val="tx1"/>
              </a:solidFill>
            </a:rPr>
            <a:t>回接種しており、</a:t>
          </a:r>
          <a:r>
            <a:rPr kumimoji="1" lang="en-US" altLang="ja-JP" sz="1400" b="1">
              <a:solidFill>
                <a:srgbClr val="FF0000"/>
              </a:solidFill>
            </a:rPr>
            <a:t>18</a:t>
          </a:r>
          <a:r>
            <a:rPr kumimoji="1" lang="ja-JP" altLang="en-US" sz="1400" b="1">
              <a:solidFill>
                <a:srgbClr val="FF0000"/>
              </a:solidFill>
            </a:rPr>
            <a:t>：</a:t>
          </a:r>
          <a:r>
            <a:rPr kumimoji="1" lang="en-US" altLang="ja-JP" sz="1400" b="1">
              <a:solidFill>
                <a:srgbClr val="FF0000"/>
              </a:solidFill>
            </a:rPr>
            <a:t>00</a:t>
          </a:r>
          <a:r>
            <a:rPr kumimoji="1" lang="ja-JP" altLang="en-US" sz="1400" b="1">
              <a:solidFill>
                <a:srgbClr val="FF0000"/>
              </a:solidFill>
            </a:rPr>
            <a:t>以降も接種体制を用意していれば</a:t>
          </a:r>
          <a:r>
            <a:rPr kumimoji="1" lang="en-US" altLang="ja-JP" sz="1400" b="1">
              <a:solidFill>
                <a:srgbClr val="FF0000"/>
              </a:solidFill>
            </a:rPr>
            <a:t>【</a:t>
          </a:r>
          <a:r>
            <a:rPr kumimoji="1" lang="ja-JP" altLang="en-US" sz="1400" b="1">
              <a:solidFill>
                <a:srgbClr val="FF0000"/>
              </a:solidFill>
            </a:rPr>
            <a:t>夜間</a:t>
          </a:r>
          <a:r>
            <a:rPr kumimoji="1" lang="en-US" altLang="ja-JP" sz="1400" b="1">
              <a:solidFill>
                <a:srgbClr val="FF0000"/>
              </a:solidFill>
            </a:rPr>
            <a:t>】</a:t>
          </a:r>
          <a:r>
            <a:rPr kumimoji="1" lang="ja-JP" altLang="en-US" sz="1400" b="1">
              <a:solidFill>
                <a:srgbClr val="FF0000"/>
              </a:solidFill>
            </a:rPr>
            <a:t>に該当し</a:t>
          </a:r>
          <a:r>
            <a:rPr kumimoji="1" lang="ja-JP" altLang="en-US" sz="1400" b="1">
              <a:solidFill>
                <a:schemeClr val="tx1"/>
              </a:solidFill>
            </a:rPr>
            <a:t>、</a:t>
          </a:r>
          <a:r>
            <a:rPr kumimoji="1" lang="en-US" altLang="ja-JP" sz="1400" b="1">
              <a:solidFill>
                <a:schemeClr val="tx1"/>
              </a:solidFill>
            </a:rPr>
            <a:t>1</a:t>
          </a:r>
          <a:r>
            <a:rPr kumimoji="1" lang="ja-JP" altLang="en-US" sz="1400" b="1">
              <a:solidFill>
                <a:schemeClr val="tx1"/>
              </a:solidFill>
            </a:rPr>
            <a:t>日</a:t>
          </a:r>
          <a:r>
            <a:rPr kumimoji="1" lang="en-US" altLang="ja-JP" sz="1400" b="1">
              <a:solidFill>
                <a:schemeClr val="tx1"/>
              </a:solidFill>
            </a:rPr>
            <a:t>10</a:t>
          </a:r>
          <a:r>
            <a:rPr kumimoji="1" lang="ja-JP" altLang="en-US" sz="1400" b="1">
              <a:solidFill>
                <a:schemeClr val="tx1"/>
              </a:solidFill>
            </a:rPr>
            <a:t>万円の支給条件を満たす。</a:t>
          </a:r>
        </a:p>
      </xdr:txBody>
    </xdr:sp>
    <xdr:clientData/>
  </xdr:twoCellAnchor>
  <xdr:twoCellAnchor>
    <xdr:from>
      <xdr:col>4</xdr:col>
      <xdr:colOff>852921</xdr:colOff>
      <xdr:row>22</xdr:row>
      <xdr:rowOff>498763</xdr:rowOff>
    </xdr:from>
    <xdr:to>
      <xdr:col>9</xdr:col>
      <xdr:colOff>34636</xdr:colOff>
      <xdr:row>24</xdr:row>
      <xdr:rowOff>31172</xdr:rowOff>
    </xdr:to>
    <xdr:sp macro="" textlink="">
      <xdr:nvSpPr>
        <xdr:cNvPr id="20" name="角丸四角形 19"/>
        <xdr:cNvSpPr/>
      </xdr:nvSpPr>
      <xdr:spPr>
        <a:xfrm>
          <a:off x="6412057" y="12829308"/>
          <a:ext cx="3511261" cy="606137"/>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34635</xdr:colOff>
      <xdr:row>23</xdr:row>
      <xdr:rowOff>498763</xdr:rowOff>
    </xdr:from>
    <xdr:to>
      <xdr:col>11</xdr:col>
      <xdr:colOff>1194954</xdr:colOff>
      <xdr:row>25</xdr:row>
      <xdr:rowOff>31173</xdr:rowOff>
    </xdr:to>
    <xdr:sp macro="" textlink="">
      <xdr:nvSpPr>
        <xdr:cNvPr id="21" name="角丸四角形 20"/>
        <xdr:cNvSpPr/>
      </xdr:nvSpPr>
      <xdr:spPr>
        <a:xfrm>
          <a:off x="12140044" y="13366172"/>
          <a:ext cx="1160319" cy="606137"/>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481446</xdr:colOff>
      <xdr:row>25</xdr:row>
      <xdr:rowOff>394856</xdr:rowOff>
    </xdr:from>
    <xdr:to>
      <xdr:col>13</xdr:col>
      <xdr:colOff>982428</xdr:colOff>
      <xdr:row>27</xdr:row>
      <xdr:rowOff>481446</xdr:rowOff>
    </xdr:to>
    <xdr:sp macro="" textlink="">
      <xdr:nvSpPr>
        <xdr:cNvPr id="22" name="四角形吹き出し 21"/>
        <xdr:cNvSpPr/>
      </xdr:nvSpPr>
      <xdr:spPr>
        <a:xfrm>
          <a:off x="12586855" y="14335992"/>
          <a:ext cx="2925528" cy="1160318"/>
        </a:xfrm>
        <a:prstGeom prst="wedgeRectCallout">
          <a:avLst>
            <a:gd name="adj1" fmla="val -74135"/>
            <a:gd name="adj2" fmla="val 52795"/>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rPr>
            <a:t>150</a:t>
          </a:r>
          <a:r>
            <a:rPr kumimoji="1" lang="ja-JP" altLang="en-US" sz="1400" b="1">
              <a:solidFill>
                <a:sysClr val="windowText" lastClr="000000"/>
              </a:solidFill>
            </a:rPr>
            <a:t>回以上だったが、</a:t>
          </a:r>
          <a:r>
            <a:rPr kumimoji="1" lang="en-US" altLang="ja-JP" sz="1400" b="1">
              <a:solidFill>
                <a:sysClr val="windowText" lastClr="000000"/>
              </a:solidFill>
            </a:rPr>
            <a:t>100</a:t>
          </a:r>
          <a:r>
            <a:rPr kumimoji="1" lang="ja-JP" altLang="en-US" sz="1400" b="1">
              <a:solidFill>
                <a:sysClr val="windowText" lastClr="000000"/>
              </a:solidFill>
            </a:rPr>
            <a:t>回以上でカウントすることとし、</a:t>
          </a:r>
          <a:r>
            <a:rPr kumimoji="1" lang="en-US" altLang="ja-JP" sz="1400" b="1">
              <a:solidFill>
                <a:sysClr val="windowText" lastClr="000000"/>
              </a:solidFill>
            </a:rPr>
            <a:t>100</a:t>
          </a:r>
          <a:r>
            <a:rPr kumimoji="1" lang="ja-JP" altLang="en-US" sz="1400" b="1">
              <a:solidFill>
                <a:sysClr val="windowText" lastClr="000000"/>
              </a:solidFill>
            </a:rPr>
            <a:t>回以上が</a:t>
          </a:r>
          <a:r>
            <a:rPr kumimoji="1" lang="en-US" altLang="ja-JP" sz="1400" b="1">
              <a:solidFill>
                <a:sysClr val="windowText" lastClr="000000"/>
              </a:solidFill>
            </a:rPr>
            <a:t>4</a:t>
          </a:r>
          <a:r>
            <a:rPr kumimoji="1" lang="ja-JP" altLang="en-US" sz="1400" b="1">
              <a:solidFill>
                <a:sysClr val="windowText" lastClr="000000"/>
              </a:solidFill>
            </a:rPr>
            <a:t>週となるようにした。</a:t>
          </a:r>
        </a:p>
      </xdr:txBody>
    </xdr:sp>
    <xdr:clientData/>
  </xdr:twoCellAnchor>
  <xdr:twoCellAnchor>
    <xdr:from>
      <xdr:col>10</xdr:col>
      <xdr:colOff>1047750</xdr:colOff>
      <xdr:row>83</xdr:row>
      <xdr:rowOff>539750</xdr:rowOff>
    </xdr:from>
    <xdr:to>
      <xdr:col>13</xdr:col>
      <xdr:colOff>1954068</xdr:colOff>
      <xdr:row>90</xdr:row>
      <xdr:rowOff>565728</xdr:rowOff>
    </xdr:to>
    <xdr:grpSp>
      <xdr:nvGrpSpPr>
        <xdr:cNvPr id="47" name="グループ化 46"/>
        <xdr:cNvGrpSpPr/>
      </xdr:nvGrpSpPr>
      <xdr:grpSpPr>
        <a:xfrm>
          <a:off x="12001500" y="49815750"/>
          <a:ext cx="4398818" cy="3169228"/>
          <a:chOff x="12088091" y="49668545"/>
          <a:chExt cx="4398818" cy="3169228"/>
        </a:xfrm>
      </xdr:grpSpPr>
      <xdr:sp macro="" textlink="">
        <xdr:nvSpPr>
          <xdr:cNvPr id="48" name="テキスト ボックス 47"/>
          <xdr:cNvSpPr txBox="1"/>
        </xdr:nvSpPr>
        <xdr:spPr>
          <a:xfrm>
            <a:off x="12434454" y="49668545"/>
            <a:ext cx="140277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540-8570</a:t>
            </a:r>
            <a:endParaRPr kumimoji="1" lang="ja-JP" altLang="en-US" sz="2000">
              <a:latin typeface="+mn-ea"/>
              <a:ea typeface="+mn-ea"/>
            </a:endParaRPr>
          </a:p>
        </xdr:txBody>
      </xdr:sp>
      <xdr:sp macro="" textlink="">
        <xdr:nvSpPr>
          <xdr:cNvPr id="49" name="テキスト ボックス 48"/>
          <xdr:cNvSpPr txBox="1"/>
        </xdr:nvSpPr>
        <xdr:spPr>
          <a:xfrm>
            <a:off x="12088091" y="50170773"/>
            <a:ext cx="4260273" cy="38455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大阪市中央区大手前２丁目１－２２</a:t>
            </a:r>
          </a:p>
        </xdr:txBody>
      </xdr:sp>
      <xdr:sp macro="" textlink="">
        <xdr:nvSpPr>
          <xdr:cNvPr id="50" name="テキスト ボックス 49"/>
          <xdr:cNvSpPr txBox="1"/>
        </xdr:nvSpPr>
        <xdr:spPr>
          <a:xfrm>
            <a:off x="12122727" y="51019364"/>
            <a:ext cx="4364182" cy="38100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900" spc="-100" baseline="0"/>
              <a:t>イリョウホウジン　モズヤンク</a:t>
            </a:r>
            <a:r>
              <a:rPr kumimoji="1" lang="ja-JP" altLang="en-US" sz="1900" spc="-100"/>
              <a:t>リニック</a:t>
            </a:r>
          </a:p>
        </xdr:txBody>
      </xdr:sp>
      <xdr:sp macro="" textlink="">
        <xdr:nvSpPr>
          <xdr:cNvPr id="51" name="テキスト ボックス 50"/>
          <xdr:cNvSpPr txBox="1"/>
        </xdr:nvSpPr>
        <xdr:spPr>
          <a:xfrm>
            <a:off x="12140045" y="51885272"/>
            <a:ext cx="3394363" cy="38099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spc="-100" baseline="0"/>
              <a:t>オオサカ　イチロウ</a:t>
            </a:r>
            <a:endParaRPr kumimoji="1" lang="ja-JP" altLang="en-US" sz="2000" spc="-100"/>
          </a:p>
        </xdr:txBody>
      </xdr:sp>
      <xdr:sp macro="" textlink="">
        <xdr:nvSpPr>
          <xdr:cNvPr id="52" name="テキスト ボックス 51"/>
          <xdr:cNvSpPr txBox="1"/>
        </xdr:nvSpPr>
        <xdr:spPr>
          <a:xfrm>
            <a:off x="12105410" y="52370182"/>
            <a:ext cx="2545771" cy="46759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spc="-100" baseline="0">
                <a:latin typeface="+mn-ea"/>
                <a:ea typeface="+mn-ea"/>
              </a:rPr>
              <a:t>例：</a:t>
            </a:r>
            <a:r>
              <a:rPr kumimoji="1" lang="en-US" altLang="ja-JP" sz="2400" spc="-100" baseline="0">
                <a:latin typeface="+mn-ea"/>
                <a:ea typeface="+mn-ea"/>
              </a:rPr>
              <a:t>2710000000</a:t>
            </a:r>
            <a:endParaRPr kumimoji="1" lang="ja-JP" altLang="en-US" sz="2400" spc="-100">
              <a:latin typeface="+mn-ea"/>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173182</xdr:colOff>
      <xdr:row>0</xdr:row>
      <xdr:rowOff>155864</xdr:rowOff>
    </xdr:from>
    <xdr:to>
      <xdr:col>0</xdr:col>
      <xdr:colOff>1806039</xdr:colOff>
      <xdr:row>1</xdr:row>
      <xdr:rowOff>543461</xdr:rowOff>
    </xdr:to>
    <xdr:sp macro="" textlink="">
      <xdr:nvSpPr>
        <xdr:cNvPr id="2" name="角丸四角形 1"/>
        <xdr:cNvSpPr/>
      </xdr:nvSpPr>
      <xdr:spPr>
        <a:xfrm>
          <a:off x="173182" y="155864"/>
          <a:ext cx="1632857" cy="8378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b="1"/>
            <a:t>記入例</a:t>
          </a:r>
        </a:p>
      </xdr:txBody>
    </xdr:sp>
    <xdr:clientData/>
  </xdr:twoCellAnchor>
  <xdr:twoCellAnchor>
    <xdr:from>
      <xdr:col>6</xdr:col>
      <xdr:colOff>519545</xdr:colOff>
      <xdr:row>14</xdr:row>
      <xdr:rowOff>398318</xdr:rowOff>
    </xdr:from>
    <xdr:to>
      <xdr:col>8</xdr:col>
      <xdr:colOff>1215158</xdr:colOff>
      <xdr:row>17</xdr:row>
      <xdr:rowOff>259772</xdr:rowOff>
    </xdr:to>
    <xdr:sp macro="" textlink="">
      <xdr:nvSpPr>
        <xdr:cNvPr id="3" name="四角形吹き出し 2"/>
        <xdr:cNvSpPr/>
      </xdr:nvSpPr>
      <xdr:spPr>
        <a:xfrm>
          <a:off x="8953500" y="5992091"/>
          <a:ext cx="3189431" cy="1108363"/>
        </a:xfrm>
        <a:prstGeom prst="wedgeRectCallout">
          <a:avLst>
            <a:gd name="adj1" fmla="val 58273"/>
            <a:gd name="adj2" fmla="val -116422"/>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従来通り、特別な接種体制を確保し、かつ、</a:t>
          </a:r>
          <a:r>
            <a:rPr kumimoji="1" lang="en-US" altLang="ja-JP" sz="1400" b="1">
              <a:solidFill>
                <a:sysClr val="windowText" lastClr="000000"/>
              </a:solidFill>
            </a:rPr>
            <a:t>50</a:t>
          </a:r>
          <a:r>
            <a:rPr kumimoji="1" lang="ja-JP" altLang="en-US" sz="1400" b="1">
              <a:solidFill>
                <a:sysClr val="windowText" lastClr="000000"/>
              </a:solidFill>
            </a:rPr>
            <a:t>回</a:t>
          </a:r>
          <a:r>
            <a:rPr kumimoji="1" lang="en-US" altLang="ja-JP" sz="1400" b="1">
              <a:solidFill>
                <a:sysClr val="windowText" lastClr="000000"/>
              </a:solidFill>
            </a:rPr>
            <a:t>/</a:t>
          </a:r>
          <a:r>
            <a:rPr kumimoji="1" lang="ja-JP" altLang="en-US" sz="1400" b="1">
              <a:solidFill>
                <a:sysClr val="windowText" lastClr="000000"/>
              </a:solidFill>
            </a:rPr>
            <a:t>日を週</a:t>
          </a:r>
          <a:r>
            <a:rPr kumimoji="1" lang="en-US" altLang="ja-JP" sz="1400" b="1">
              <a:solidFill>
                <a:sysClr val="windowText" lastClr="000000"/>
              </a:solidFill>
            </a:rPr>
            <a:t>1</a:t>
          </a:r>
          <a:r>
            <a:rPr kumimoji="1" lang="ja-JP" altLang="en-US" sz="1400" b="1">
              <a:solidFill>
                <a:sysClr val="windowText" lastClr="000000"/>
              </a:solidFill>
            </a:rPr>
            <a:t>日以上、</a:t>
          </a:r>
          <a:r>
            <a:rPr kumimoji="1" lang="en-US" altLang="ja-JP" sz="1400" b="1">
              <a:solidFill>
                <a:sysClr val="windowText" lastClr="000000"/>
              </a:solidFill>
            </a:rPr>
            <a:t>4</a:t>
          </a:r>
          <a:r>
            <a:rPr kumimoji="1" lang="ja-JP" altLang="en-US" sz="1400" b="1">
              <a:solidFill>
                <a:sysClr val="windowText" lastClr="000000"/>
              </a:solidFill>
            </a:rPr>
            <a:t>週間以上達成した場合、計上できる</a:t>
          </a:r>
        </a:p>
      </xdr:txBody>
    </xdr:sp>
    <xdr:clientData/>
  </xdr:twoCellAnchor>
  <xdr:twoCellAnchor>
    <xdr:from>
      <xdr:col>3</xdr:col>
      <xdr:colOff>1212272</xdr:colOff>
      <xdr:row>11</xdr:row>
      <xdr:rowOff>17318</xdr:rowOff>
    </xdr:from>
    <xdr:to>
      <xdr:col>11</xdr:col>
      <xdr:colOff>17319</xdr:colOff>
      <xdr:row>12</xdr:row>
      <xdr:rowOff>409864</xdr:rowOff>
    </xdr:to>
    <xdr:sp macro="" textlink="">
      <xdr:nvSpPr>
        <xdr:cNvPr id="4" name="角丸四角形 3"/>
        <xdr:cNvSpPr/>
      </xdr:nvSpPr>
      <xdr:spPr>
        <a:xfrm>
          <a:off x="5905499" y="4450773"/>
          <a:ext cx="9195956" cy="808182"/>
        </a:xfrm>
        <a:prstGeom prst="round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1671368</xdr:colOff>
      <xdr:row>0</xdr:row>
      <xdr:rowOff>143773</xdr:rowOff>
    </xdr:from>
    <xdr:to>
      <xdr:col>6</xdr:col>
      <xdr:colOff>844670</xdr:colOff>
      <xdr:row>3</xdr:row>
      <xdr:rowOff>197689</xdr:rowOff>
    </xdr:to>
    <xdr:sp macro="" textlink="">
      <xdr:nvSpPr>
        <xdr:cNvPr id="2" name="テキスト ボックス 1"/>
        <xdr:cNvSpPr txBox="1"/>
      </xdr:nvSpPr>
      <xdr:spPr>
        <a:xfrm>
          <a:off x="2659811" y="143773"/>
          <a:ext cx="12741934" cy="129396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mn-ea"/>
              <a:ea typeface="+mn-ea"/>
            </a:rPr>
            <a:t>様式</a:t>
          </a:r>
          <a:r>
            <a:rPr kumimoji="1" lang="en-US" altLang="ja-JP" sz="2800" b="1">
              <a:solidFill>
                <a:srgbClr val="FF0000"/>
              </a:solidFill>
              <a:latin typeface="+mn-ea"/>
              <a:ea typeface="+mn-ea"/>
            </a:rPr>
            <a:t>2</a:t>
          </a:r>
          <a:r>
            <a:rPr kumimoji="1" lang="ja-JP" altLang="en-US" sz="2800" b="1">
              <a:solidFill>
                <a:srgbClr val="FF0000"/>
              </a:solidFill>
              <a:latin typeface="+mn-ea"/>
              <a:ea typeface="+mn-ea"/>
            </a:rPr>
            <a:t>に記入した「標榜診察時間」や「予約枠時間」以外で週ごと・日ごとに</a:t>
          </a:r>
        </a:p>
        <a:p>
          <a:r>
            <a:rPr kumimoji="1" lang="ja-JP" altLang="en-US" sz="2800" b="1">
              <a:solidFill>
                <a:srgbClr val="FF0000"/>
              </a:solidFill>
              <a:latin typeface="+mn-ea"/>
              <a:ea typeface="+mn-ea"/>
            </a:rPr>
            <a:t>時間が異なる場合は、こちらへ記入してください。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398318</xdr:colOff>
      <xdr:row>21</xdr:row>
      <xdr:rowOff>138546</xdr:rowOff>
    </xdr:from>
    <xdr:to>
      <xdr:col>2</xdr:col>
      <xdr:colOff>554182</xdr:colOff>
      <xdr:row>23</xdr:row>
      <xdr:rowOff>103910</xdr:rowOff>
    </xdr:to>
    <xdr:sp macro="" textlink="">
      <xdr:nvSpPr>
        <xdr:cNvPr id="2" name="右矢印 1"/>
        <xdr:cNvSpPr/>
      </xdr:nvSpPr>
      <xdr:spPr>
        <a:xfrm>
          <a:off x="1817543" y="10130271"/>
          <a:ext cx="1070264" cy="67973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xdr:colOff>
      <xdr:row>1</xdr:row>
      <xdr:rowOff>238125</xdr:rowOff>
    </xdr:from>
    <xdr:to>
      <xdr:col>7</xdr:col>
      <xdr:colOff>742950</xdr:colOff>
      <xdr:row>11</xdr:row>
      <xdr:rowOff>0</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74" t="28893" r="1834" b="40488"/>
        <a:stretch/>
      </xdr:blipFill>
      <xdr:spPr bwMode="auto">
        <a:xfrm>
          <a:off x="657225" y="609600"/>
          <a:ext cx="6381750" cy="35718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161925</xdr:colOff>
      <xdr:row>18</xdr:row>
      <xdr:rowOff>209551</xdr:rowOff>
    </xdr:from>
    <xdr:to>
      <xdr:col>7</xdr:col>
      <xdr:colOff>819151</xdr:colOff>
      <xdr:row>28</xdr:row>
      <xdr:rowOff>123826</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08" t="63447" r="3639" b="4519"/>
        <a:stretch/>
      </xdr:blipFill>
      <xdr:spPr bwMode="auto">
        <a:xfrm>
          <a:off x="400050" y="6848476"/>
          <a:ext cx="6715126" cy="37242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55"/>
  <sheetViews>
    <sheetView tabSelected="1" view="pageBreakPreview" topLeftCell="A79" zoomScale="60" zoomScaleNormal="55" workbookViewId="0">
      <selection activeCell="M12" sqref="M12:N12"/>
    </sheetView>
  </sheetViews>
  <sheetFormatPr defaultRowHeight="18.75"/>
  <cols>
    <col min="1" max="1" width="38.75" style="86" customWidth="1"/>
    <col min="2" max="9" width="11.25" style="86" customWidth="1"/>
    <col min="10" max="10" width="15" style="86" customWidth="1"/>
    <col min="11" max="11" width="14.125" style="86" customWidth="1"/>
    <col min="12" max="13" width="15.875" style="86" customWidth="1"/>
    <col min="14" max="14" width="26.625" style="86" customWidth="1"/>
    <col min="15" max="15" width="10.125" style="86" customWidth="1"/>
    <col min="16" max="16" width="9" style="86" customWidth="1"/>
    <col min="17" max="16384" width="9" style="86"/>
  </cols>
  <sheetData>
    <row r="1" spans="1:29" ht="42" customHeight="1">
      <c r="A1" s="52" t="s">
        <v>34</v>
      </c>
      <c r="B1" s="52"/>
      <c r="C1" s="295" t="s">
        <v>148</v>
      </c>
      <c r="D1" s="296"/>
      <c r="E1" s="296"/>
      <c r="F1" s="296"/>
      <c r="G1" s="296"/>
      <c r="H1" s="296"/>
      <c r="I1" s="296"/>
      <c r="J1" s="296"/>
      <c r="O1" s="87" t="s">
        <v>92</v>
      </c>
    </row>
    <row r="2" spans="1:29" ht="77.25" customHeight="1">
      <c r="A2" s="15" t="s">
        <v>14</v>
      </c>
      <c r="B2" s="15"/>
      <c r="C2" s="15"/>
      <c r="D2" s="15"/>
      <c r="E2" s="15"/>
      <c r="F2" s="15"/>
      <c r="G2" s="15"/>
      <c r="H2" s="15"/>
      <c r="I2" s="15"/>
      <c r="J2" s="15"/>
      <c r="K2" s="15"/>
      <c r="L2" s="15"/>
      <c r="N2" s="88" t="s">
        <v>56</v>
      </c>
    </row>
    <row r="3" spans="1:29" ht="45" customHeight="1">
      <c r="A3" s="15"/>
      <c r="B3" s="15"/>
      <c r="C3" s="15"/>
      <c r="D3" s="15"/>
      <c r="E3" s="15"/>
      <c r="F3" s="15"/>
      <c r="G3" s="15"/>
      <c r="H3" s="15"/>
      <c r="I3" s="15"/>
      <c r="J3" s="15"/>
      <c r="K3" s="15"/>
      <c r="L3" s="15"/>
      <c r="N3" s="16"/>
    </row>
    <row r="4" spans="1:29" ht="45" customHeight="1">
      <c r="A4" s="15" t="s">
        <v>28</v>
      </c>
      <c r="B4" s="15"/>
      <c r="C4" s="15"/>
      <c r="D4" s="15"/>
      <c r="E4" s="15"/>
      <c r="F4" s="15"/>
      <c r="G4" s="15"/>
      <c r="H4" s="15"/>
      <c r="I4" s="15"/>
      <c r="J4" s="15"/>
      <c r="K4" s="15"/>
      <c r="L4" s="15"/>
      <c r="N4" s="16"/>
    </row>
    <row r="5" spans="1:29" ht="42" customHeight="1" thickBot="1">
      <c r="A5" s="89" t="s">
        <v>93</v>
      </c>
      <c r="B5" s="17"/>
      <c r="C5" s="17"/>
      <c r="D5" s="17"/>
      <c r="E5" s="17"/>
      <c r="F5" s="17"/>
      <c r="G5" s="17"/>
      <c r="H5" s="17"/>
      <c r="I5" s="17"/>
      <c r="J5" s="297" t="s">
        <v>7</v>
      </c>
      <c r="K5" s="299" t="s">
        <v>23</v>
      </c>
      <c r="L5" s="301" t="s">
        <v>94</v>
      </c>
      <c r="M5" s="303" t="s">
        <v>8</v>
      </c>
      <c r="N5" s="304"/>
      <c r="U5" s="90" t="s">
        <v>95</v>
      </c>
    </row>
    <row r="6" spans="1:29" ht="42" customHeight="1">
      <c r="A6" s="17"/>
      <c r="B6" s="17"/>
      <c r="C6" s="91" t="s">
        <v>0</v>
      </c>
      <c r="D6" s="91" t="s">
        <v>1</v>
      </c>
      <c r="E6" s="91" t="s">
        <v>2</v>
      </c>
      <c r="F6" s="91" t="s">
        <v>3</v>
      </c>
      <c r="G6" s="91" t="s">
        <v>4</v>
      </c>
      <c r="H6" s="91" t="s">
        <v>5</v>
      </c>
      <c r="I6" s="91" t="s">
        <v>6</v>
      </c>
      <c r="J6" s="298"/>
      <c r="K6" s="300"/>
      <c r="L6" s="302"/>
      <c r="M6" s="305"/>
      <c r="N6" s="306"/>
      <c r="U6" s="92"/>
      <c r="V6" s="93"/>
      <c r="W6" s="93"/>
      <c r="X6" s="93"/>
      <c r="Y6" s="93"/>
      <c r="Z6" s="93"/>
      <c r="AA6" s="93"/>
      <c r="AB6" s="93"/>
      <c r="AC6" s="94"/>
    </row>
    <row r="7" spans="1:29" ht="42" customHeight="1">
      <c r="A7" s="17"/>
      <c r="B7" s="17"/>
      <c r="C7" s="211">
        <v>44899</v>
      </c>
      <c r="D7" s="210">
        <f t="shared" ref="D7:I7" si="0">C7+1</f>
        <v>44900</v>
      </c>
      <c r="E7" s="210">
        <f t="shared" si="0"/>
        <v>44901</v>
      </c>
      <c r="F7" s="210">
        <f t="shared" si="0"/>
        <v>44902</v>
      </c>
      <c r="G7" s="210">
        <f t="shared" si="0"/>
        <v>44903</v>
      </c>
      <c r="H7" s="210">
        <f t="shared" si="0"/>
        <v>44904</v>
      </c>
      <c r="I7" s="212">
        <f t="shared" si="0"/>
        <v>44905</v>
      </c>
      <c r="J7" s="290"/>
      <c r="K7" s="291"/>
      <c r="L7" s="292"/>
      <c r="M7" s="293"/>
      <c r="N7" s="294"/>
      <c r="O7" s="6"/>
      <c r="U7" s="96"/>
      <c r="V7" s="97">
        <v>44836</v>
      </c>
      <c r="W7" s="95">
        <f t="shared" ref="W7:AB7" si="1">V7+1</f>
        <v>44837</v>
      </c>
      <c r="X7" s="95">
        <f t="shared" si="1"/>
        <v>44838</v>
      </c>
      <c r="Y7" s="95">
        <f t="shared" si="1"/>
        <v>44839</v>
      </c>
      <c r="Z7" s="95">
        <f t="shared" si="1"/>
        <v>44840</v>
      </c>
      <c r="AA7" s="95">
        <f t="shared" si="1"/>
        <v>44841</v>
      </c>
      <c r="AB7" s="98">
        <f t="shared" si="1"/>
        <v>44842</v>
      </c>
      <c r="AC7" s="99"/>
    </row>
    <row r="8" spans="1:29" ht="42" customHeight="1">
      <c r="A8" s="281" t="s">
        <v>96</v>
      </c>
      <c r="B8" s="282"/>
      <c r="C8" s="100"/>
      <c r="D8" s="100"/>
      <c r="E8" s="100"/>
      <c r="F8" s="100"/>
      <c r="G8" s="100"/>
      <c r="H8" s="100" t="s">
        <v>99</v>
      </c>
      <c r="I8" s="100"/>
      <c r="J8" s="101"/>
      <c r="K8" s="102"/>
      <c r="M8" s="283"/>
      <c r="N8" s="284"/>
      <c r="O8" s="6"/>
      <c r="U8" s="96"/>
      <c r="V8" s="103">
        <f t="shared" ref="V8:AB8" si="2">C9+C10</f>
        <v>0</v>
      </c>
      <c r="W8" s="103">
        <f t="shared" si="2"/>
        <v>0</v>
      </c>
      <c r="X8" s="103">
        <f t="shared" si="2"/>
        <v>0</v>
      </c>
      <c r="Y8" s="103">
        <f t="shared" si="2"/>
        <v>0</v>
      </c>
      <c r="Z8" s="103">
        <f t="shared" si="2"/>
        <v>50</v>
      </c>
      <c r="AA8" s="103">
        <f t="shared" si="2"/>
        <v>0</v>
      </c>
      <c r="AB8" s="103">
        <f t="shared" si="2"/>
        <v>0</v>
      </c>
      <c r="AC8" s="99"/>
    </row>
    <row r="9" spans="1:29" ht="42" customHeight="1">
      <c r="A9" s="23" t="s">
        <v>97</v>
      </c>
      <c r="B9" s="53" t="s">
        <v>39</v>
      </c>
      <c r="C9" s="100"/>
      <c r="D9" s="100"/>
      <c r="E9" s="100"/>
      <c r="F9" s="100"/>
      <c r="G9" s="100">
        <v>50</v>
      </c>
      <c r="H9" s="100"/>
      <c r="I9" s="100"/>
      <c r="J9" s="104">
        <f>SUM(C9:I10)</f>
        <v>50</v>
      </c>
      <c r="K9" s="105" t="str">
        <f>IF(J9&lt;100,"100回未満",IF(J9&lt;150,"100回以上","150回以上"))</f>
        <v>100回未満</v>
      </c>
      <c r="L9" s="106" t="str">
        <f>IF(COUNTIF(C8:I8,"○")&gt;0,"実施","―")</f>
        <v>―</v>
      </c>
      <c r="M9" s="283"/>
      <c r="N9" s="284"/>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96"/>
      <c r="V9" s="6"/>
      <c r="W9" s="6"/>
      <c r="X9" s="6"/>
      <c r="Y9" s="6"/>
      <c r="Z9" s="6"/>
      <c r="AA9" s="6"/>
      <c r="AB9" s="6"/>
      <c r="AC9" s="99"/>
    </row>
    <row r="10" spans="1:29" ht="42" customHeight="1">
      <c r="A10" s="23" t="s">
        <v>97</v>
      </c>
      <c r="B10" s="53" t="s">
        <v>40</v>
      </c>
      <c r="C10" s="100"/>
      <c r="D10" s="100"/>
      <c r="E10" s="100"/>
      <c r="F10" s="100"/>
      <c r="G10" s="100"/>
      <c r="H10" s="100"/>
      <c r="I10" s="100"/>
      <c r="J10" s="107"/>
      <c r="K10" s="108"/>
      <c r="L10" s="109"/>
      <c r="M10" s="283"/>
      <c r="N10" s="284"/>
      <c r="O10" s="6"/>
      <c r="U10" s="96"/>
      <c r="V10" s="6"/>
      <c r="W10" s="6"/>
      <c r="X10" s="6"/>
      <c r="Y10" s="6"/>
      <c r="Z10" s="6"/>
      <c r="AA10" s="6"/>
      <c r="AB10" s="6"/>
      <c r="AC10" s="99"/>
    </row>
    <row r="11" spans="1:29" ht="42" customHeight="1">
      <c r="A11" s="288"/>
      <c r="B11" s="289"/>
      <c r="C11" s="211">
        <f>I7+1</f>
        <v>44906</v>
      </c>
      <c r="D11" s="210">
        <f>C11+1</f>
        <v>44907</v>
      </c>
      <c r="E11" s="210">
        <f t="shared" ref="E11:H31" si="3">D11+1</f>
        <v>44908</v>
      </c>
      <c r="F11" s="210">
        <f t="shared" si="3"/>
        <v>44909</v>
      </c>
      <c r="G11" s="210">
        <f t="shared" si="3"/>
        <v>44910</v>
      </c>
      <c r="H11" s="210">
        <f t="shared" si="3"/>
        <v>44911</v>
      </c>
      <c r="I11" s="212">
        <f>H11+1</f>
        <v>44912</v>
      </c>
      <c r="J11" s="290"/>
      <c r="K11" s="291"/>
      <c r="L11" s="292"/>
      <c r="M11" s="293"/>
      <c r="N11" s="294"/>
      <c r="O11" s="6"/>
      <c r="U11" s="96"/>
      <c r="V11" s="97">
        <f>AB7+1</f>
        <v>44843</v>
      </c>
      <c r="W11" s="97">
        <f>V11+1</f>
        <v>44844</v>
      </c>
      <c r="X11" s="95">
        <f t="shared" ref="X11:AA11" si="4">W11+1</f>
        <v>44845</v>
      </c>
      <c r="Y11" s="95">
        <f t="shared" si="4"/>
        <v>44846</v>
      </c>
      <c r="Z11" s="95">
        <f t="shared" si="4"/>
        <v>44847</v>
      </c>
      <c r="AA11" s="95">
        <f t="shared" si="4"/>
        <v>44848</v>
      </c>
      <c r="AB11" s="98">
        <f>AA11+1</f>
        <v>44849</v>
      </c>
      <c r="AC11" s="99"/>
    </row>
    <row r="12" spans="1:29" ht="42" customHeight="1">
      <c r="A12" s="281" t="s">
        <v>98</v>
      </c>
      <c r="B12" s="282"/>
      <c r="C12" s="100" t="s">
        <v>99</v>
      </c>
      <c r="D12" s="100"/>
      <c r="E12" s="100"/>
      <c r="F12" s="100" t="s">
        <v>99</v>
      </c>
      <c r="G12" s="100" t="s">
        <v>99</v>
      </c>
      <c r="H12" s="100" t="s">
        <v>99</v>
      </c>
      <c r="I12" s="100" t="s">
        <v>150</v>
      </c>
      <c r="J12" s="101"/>
      <c r="K12" s="102"/>
      <c r="M12" s="283"/>
      <c r="N12" s="284"/>
      <c r="O12" s="6"/>
      <c r="U12" s="96"/>
      <c r="V12" s="103">
        <f t="shared" ref="V12:AB12" si="5">C13+C14</f>
        <v>0</v>
      </c>
      <c r="W12" s="103">
        <f t="shared" si="5"/>
        <v>0</v>
      </c>
      <c r="X12" s="103">
        <f t="shared" si="5"/>
        <v>0</v>
      </c>
      <c r="Y12" s="103">
        <f t="shared" si="5"/>
        <v>0</v>
      </c>
      <c r="Z12" s="103">
        <f t="shared" si="5"/>
        <v>0</v>
      </c>
      <c r="AA12" s="103">
        <f t="shared" si="5"/>
        <v>0</v>
      </c>
      <c r="AB12" s="103">
        <f t="shared" si="5"/>
        <v>50</v>
      </c>
      <c r="AC12" s="99"/>
    </row>
    <row r="13" spans="1:29" ht="42" customHeight="1">
      <c r="A13" s="23" t="s">
        <v>97</v>
      </c>
      <c r="B13" s="53" t="s">
        <v>39</v>
      </c>
      <c r="C13" s="100"/>
      <c r="D13" s="100"/>
      <c r="E13" s="100"/>
      <c r="F13" s="100"/>
      <c r="G13" s="100"/>
      <c r="H13" s="100"/>
      <c r="I13" s="100">
        <v>50</v>
      </c>
      <c r="J13" s="104">
        <f>SUM(C13:I14)</f>
        <v>50</v>
      </c>
      <c r="K13" s="105" t="str">
        <f>IF(J13&lt;100,"100回未満",IF(J13&lt;150,"100回以上","150回以上"))</f>
        <v>100回未満</v>
      </c>
      <c r="L13" s="106" t="str">
        <f>IF(COUNTIF(C12:I12,"○")&gt;0,"実施","―")</f>
        <v>実施</v>
      </c>
      <c r="M13" s="283"/>
      <c r="N13" s="284"/>
      <c r="O13" s="6"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96"/>
      <c r="V13" s="6"/>
      <c r="W13" s="6"/>
      <c r="X13" s="6"/>
      <c r="Y13" s="6"/>
      <c r="Z13" s="6"/>
      <c r="AA13" s="6"/>
      <c r="AB13" s="6"/>
      <c r="AC13" s="99"/>
    </row>
    <row r="14" spans="1:29" ht="42" customHeight="1">
      <c r="A14" s="23" t="s">
        <v>97</v>
      </c>
      <c r="B14" s="53" t="s">
        <v>40</v>
      </c>
      <c r="C14" s="100"/>
      <c r="D14" s="100"/>
      <c r="E14" s="100"/>
      <c r="F14" s="100"/>
      <c r="G14" s="100"/>
      <c r="H14" s="100"/>
      <c r="I14" s="100"/>
      <c r="J14" s="107"/>
      <c r="K14" s="108"/>
      <c r="L14" s="109"/>
      <c r="M14" s="283"/>
      <c r="N14" s="284"/>
      <c r="O14" s="6"/>
      <c r="U14" s="96"/>
      <c r="V14" s="6"/>
      <c r="W14" s="6"/>
      <c r="X14" s="6"/>
      <c r="Y14" s="6"/>
      <c r="Z14" s="6"/>
      <c r="AA14" s="6"/>
      <c r="AB14" s="6"/>
      <c r="AC14" s="99"/>
    </row>
    <row r="15" spans="1:29" ht="42" customHeight="1">
      <c r="A15" s="288"/>
      <c r="B15" s="289"/>
      <c r="C15" s="211">
        <f>I11+1</f>
        <v>44913</v>
      </c>
      <c r="D15" s="210">
        <f>C15+1</f>
        <v>44914</v>
      </c>
      <c r="E15" s="210">
        <f t="shared" si="3"/>
        <v>44915</v>
      </c>
      <c r="F15" s="210">
        <f t="shared" si="3"/>
        <v>44916</v>
      </c>
      <c r="G15" s="210">
        <f t="shared" si="3"/>
        <v>44917</v>
      </c>
      <c r="H15" s="210">
        <f t="shared" si="3"/>
        <v>44918</v>
      </c>
      <c r="I15" s="212">
        <f>H15+1</f>
        <v>44919</v>
      </c>
      <c r="J15" s="290"/>
      <c r="K15" s="291"/>
      <c r="L15" s="292"/>
      <c r="M15" s="293"/>
      <c r="N15" s="294"/>
      <c r="O15" s="6"/>
      <c r="U15" s="96"/>
      <c r="V15" s="97">
        <f>AB11+1</f>
        <v>44850</v>
      </c>
      <c r="W15" s="95">
        <f>V15+1</f>
        <v>44851</v>
      </c>
      <c r="X15" s="95">
        <f t="shared" ref="X15:AA15" si="6">W15+1</f>
        <v>44852</v>
      </c>
      <c r="Y15" s="95">
        <f t="shared" si="6"/>
        <v>44853</v>
      </c>
      <c r="Z15" s="95">
        <f t="shared" si="6"/>
        <v>44854</v>
      </c>
      <c r="AA15" s="95">
        <f t="shared" si="6"/>
        <v>44855</v>
      </c>
      <c r="AB15" s="98">
        <f>AA15+1</f>
        <v>44856</v>
      </c>
      <c r="AC15" s="99"/>
    </row>
    <row r="16" spans="1:29" ht="42" customHeight="1">
      <c r="A16" s="281" t="s">
        <v>98</v>
      </c>
      <c r="B16" s="282"/>
      <c r="C16" s="100" t="s">
        <v>99</v>
      </c>
      <c r="D16" s="100"/>
      <c r="E16" s="100" t="s">
        <v>150</v>
      </c>
      <c r="F16" s="100"/>
      <c r="G16" s="100"/>
      <c r="H16" s="100"/>
      <c r="I16" s="100" t="s">
        <v>99</v>
      </c>
      <c r="J16" s="101"/>
      <c r="K16" s="102"/>
      <c r="M16" s="283"/>
      <c r="N16" s="284"/>
      <c r="O16" s="6"/>
      <c r="U16" s="96"/>
      <c r="V16" s="103">
        <f t="shared" ref="V16:AB16" si="7">C17+C18</f>
        <v>0</v>
      </c>
      <c r="W16" s="103">
        <f t="shared" si="7"/>
        <v>0</v>
      </c>
      <c r="X16" s="103">
        <f t="shared" si="7"/>
        <v>50</v>
      </c>
      <c r="Y16" s="103">
        <f t="shared" si="7"/>
        <v>0</v>
      </c>
      <c r="Z16" s="103">
        <f t="shared" si="7"/>
        <v>0</v>
      </c>
      <c r="AA16" s="103">
        <f t="shared" si="7"/>
        <v>0</v>
      </c>
      <c r="AB16" s="103">
        <f t="shared" si="7"/>
        <v>0</v>
      </c>
      <c r="AC16" s="99"/>
    </row>
    <row r="17" spans="1:29" ht="42" customHeight="1">
      <c r="A17" s="23" t="s">
        <v>97</v>
      </c>
      <c r="B17" s="53" t="s">
        <v>39</v>
      </c>
      <c r="C17" s="100"/>
      <c r="D17" s="100"/>
      <c r="E17" s="100">
        <v>50</v>
      </c>
      <c r="F17" s="100"/>
      <c r="G17" s="100"/>
      <c r="H17" s="100"/>
      <c r="I17" s="100"/>
      <c r="J17" s="104">
        <f>SUM(C17:I18)</f>
        <v>50</v>
      </c>
      <c r="K17" s="105" t="str">
        <f>IF(J17&lt;100,"100回未満",IF(J17&lt;150,"100回以上","150回以上"))</f>
        <v>100回未満</v>
      </c>
      <c r="L17" s="106" t="str">
        <f>IF(COUNTIF(C16:I16,"○")&gt;0,"実施","―")</f>
        <v>実施</v>
      </c>
      <c r="M17" s="283"/>
      <c r="N17" s="284"/>
      <c r="O17" s="6"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96"/>
      <c r="V17" s="6"/>
      <c r="W17" s="6"/>
      <c r="X17" s="6"/>
      <c r="Y17" s="6"/>
      <c r="Z17" s="6"/>
      <c r="AA17" s="6"/>
      <c r="AB17" s="6"/>
      <c r="AC17" s="99"/>
    </row>
    <row r="18" spans="1:29" ht="42" customHeight="1">
      <c r="A18" s="23" t="s">
        <v>97</v>
      </c>
      <c r="B18" s="53" t="s">
        <v>40</v>
      </c>
      <c r="C18" s="100"/>
      <c r="D18" s="100"/>
      <c r="E18" s="100"/>
      <c r="F18" s="100"/>
      <c r="G18" s="100"/>
      <c r="H18" s="100"/>
      <c r="I18" s="100"/>
      <c r="J18" s="107"/>
      <c r="K18" s="108"/>
      <c r="L18" s="109"/>
      <c r="M18" s="283"/>
      <c r="N18" s="284"/>
      <c r="O18" s="6"/>
      <c r="U18" s="96"/>
      <c r="V18" s="6"/>
      <c r="W18" s="6"/>
      <c r="X18" s="6"/>
      <c r="Y18" s="6"/>
      <c r="Z18" s="6"/>
      <c r="AA18" s="6"/>
      <c r="AB18" s="6"/>
      <c r="AC18" s="99"/>
    </row>
    <row r="19" spans="1:29" ht="42" customHeight="1">
      <c r="A19" s="288"/>
      <c r="B19" s="289"/>
      <c r="C19" s="211">
        <f>I15+1</f>
        <v>44920</v>
      </c>
      <c r="D19" s="210">
        <f>C19+1</f>
        <v>44921</v>
      </c>
      <c r="E19" s="210">
        <f t="shared" si="3"/>
        <v>44922</v>
      </c>
      <c r="F19" s="210">
        <f t="shared" si="3"/>
        <v>44923</v>
      </c>
      <c r="G19" s="211">
        <f t="shared" si="3"/>
        <v>44924</v>
      </c>
      <c r="H19" s="211">
        <f t="shared" si="3"/>
        <v>44925</v>
      </c>
      <c r="I19" s="211">
        <f>H19+1</f>
        <v>44926</v>
      </c>
      <c r="J19" s="290"/>
      <c r="K19" s="291"/>
      <c r="L19" s="292"/>
      <c r="M19" s="293"/>
      <c r="N19" s="294"/>
      <c r="O19" s="6"/>
      <c r="U19" s="96"/>
      <c r="V19" s="97">
        <f>AB15+1</f>
        <v>44857</v>
      </c>
      <c r="W19" s="95">
        <f>V19+1</f>
        <v>44858</v>
      </c>
      <c r="X19" s="95">
        <f t="shared" ref="X19:AA19" si="8">W19+1</f>
        <v>44859</v>
      </c>
      <c r="Y19" s="95">
        <f t="shared" si="8"/>
        <v>44860</v>
      </c>
      <c r="Z19" s="95">
        <f t="shared" si="8"/>
        <v>44861</v>
      </c>
      <c r="AA19" s="95">
        <f t="shared" si="8"/>
        <v>44862</v>
      </c>
      <c r="AB19" s="98">
        <f>AA19+1</f>
        <v>44863</v>
      </c>
      <c r="AC19" s="99"/>
    </row>
    <row r="20" spans="1:29" ht="42" customHeight="1">
      <c r="A20" s="281" t="s">
        <v>98</v>
      </c>
      <c r="B20" s="282"/>
      <c r="C20" s="100"/>
      <c r="D20" s="100"/>
      <c r="E20" s="100"/>
      <c r="F20" s="100" t="s">
        <v>150</v>
      </c>
      <c r="G20" s="100"/>
      <c r="H20" s="100"/>
      <c r="I20" s="100"/>
      <c r="J20" s="101"/>
      <c r="K20" s="102"/>
      <c r="M20" s="283"/>
      <c r="N20" s="284"/>
      <c r="O20" s="6"/>
      <c r="U20" s="96"/>
      <c r="V20" s="103">
        <f t="shared" ref="V20:AB20" si="9">C21+C22</f>
        <v>0</v>
      </c>
      <c r="W20" s="103">
        <f t="shared" si="9"/>
        <v>0</v>
      </c>
      <c r="X20" s="103">
        <f t="shared" si="9"/>
        <v>0</v>
      </c>
      <c r="Y20" s="103">
        <f t="shared" si="9"/>
        <v>50</v>
      </c>
      <c r="Z20" s="103">
        <f t="shared" si="9"/>
        <v>0</v>
      </c>
      <c r="AA20" s="103">
        <f t="shared" si="9"/>
        <v>0</v>
      </c>
      <c r="AB20" s="103">
        <f t="shared" si="9"/>
        <v>0</v>
      </c>
      <c r="AC20" s="99"/>
    </row>
    <row r="21" spans="1:29" ht="42" customHeight="1">
      <c r="A21" s="23" t="s">
        <v>97</v>
      </c>
      <c r="B21" s="53" t="s">
        <v>39</v>
      </c>
      <c r="C21" s="100"/>
      <c r="D21" s="100"/>
      <c r="E21" s="100"/>
      <c r="F21" s="100">
        <v>50</v>
      </c>
      <c r="G21" s="100"/>
      <c r="H21" s="100"/>
      <c r="I21" s="100"/>
      <c r="J21" s="104">
        <f>SUM(C21:I22)</f>
        <v>50</v>
      </c>
      <c r="K21" s="105" t="str">
        <f>IF(J21&lt;100,"100回未満",IF(J21&lt;150,"100回以上","150回以上"))</f>
        <v>100回未満</v>
      </c>
      <c r="L21" s="106" t="str">
        <f>IF(COUNTIF(C20:I20,"○")&gt;0,"実施","―")</f>
        <v>実施</v>
      </c>
      <c r="M21" s="283"/>
      <c r="N21" s="284"/>
      <c r="O21" s="6"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96"/>
      <c r="V21" s="6"/>
      <c r="W21" s="6"/>
      <c r="X21" s="6"/>
      <c r="Y21" s="6"/>
      <c r="Z21" s="6"/>
      <c r="AA21" s="6"/>
      <c r="AB21" s="6"/>
      <c r="AC21" s="99"/>
    </row>
    <row r="22" spans="1:29" ht="42" customHeight="1">
      <c r="A22" s="23" t="s">
        <v>97</v>
      </c>
      <c r="B22" s="53" t="s">
        <v>40</v>
      </c>
      <c r="C22" s="100"/>
      <c r="D22" s="100"/>
      <c r="E22" s="100"/>
      <c r="F22" s="100"/>
      <c r="G22" s="100"/>
      <c r="H22" s="100"/>
      <c r="I22" s="100"/>
      <c r="J22" s="107"/>
      <c r="K22" s="108"/>
      <c r="L22" s="109"/>
      <c r="M22" s="283"/>
      <c r="N22" s="284"/>
      <c r="O22" s="6"/>
      <c r="U22" s="96"/>
      <c r="V22" s="6"/>
      <c r="W22" s="6"/>
      <c r="X22" s="6"/>
      <c r="Y22" s="6"/>
      <c r="Z22" s="6"/>
      <c r="AA22" s="6"/>
      <c r="AB22" s="6"/>
      <c r="AC22" s="99"/>
    </row>
    <row r="23" spans="1:29" ht="42" customHeight="1">
      <c r="A23" s="288"/>
      <c r="B23" s="289"/>
      <c r="C23" s="211">
        <f>I19+1</f>
        <v>44927</v>
      </c>
      <c r="D23" s="211">
        <f>C23+1</f>
        <v>44928</v>
      </c>
      <c r="E23" s="211">
        <f t="shared" si="3"/>
        <v>44929</v>
      </c>
      <c r="F23" s="210">
        <f t="shared" si="3"/>
        <v>44930</v>
      </c>
      <c r="G23" s="210">
        <f t="shared" si="3"/>
        <v>44931</v>
      </c>
      <c r="H23" s="210">
        <f t="shared" si="3"/>
        <v>44932</v>
      </c>
      <c r="I23" s="212">
        <f>H23+1</f>
        <v>44933</v>
      </c>
      <c r="J23" s="290"/>
      <c r="K23" s="291"/>
      <c r="L23" s="292"/>
      <c r="M23" s="293"/>
      <c r="N23" s="294"/>
      <c r="O23" s="6"/>
      <c r="U23" s="96"/>
      <c r="V23" s="97">
        <f>AB19+1</f>
        <v>44864</v>
      </c>
      <c r="W23" s="95">
        <f>V23+1</f>
        <v>44865</v>
      </c>
      <c r="X23" s="95">
        <f t="shared" ref="X23:AA23" si="10">W23+1</f>
        <v>44866</v>
      </c>
      <c r="Y23" s="95">
        <f t="shared" si="10"/>
        <v>44867</v>
      </c>
      <c r="Z23" s="97">
        <f t="shared" si="10"/>
        <v>44868</v>
      </c>
      <c r="AA23" s="95">
        <f t="shared" si="10"/>
        <v>44869</v>
      </c>
      <c r="AB23" s="98">
        <f>AA23+1</f>
        <v>44870</v>
      </c>
      <c r="AC23" s="99"/>
    </row>
    <row r="24" spans="1:29" ht="42" customHeight="1">
      <c r="A24" s="281" t="s">
        <v>98</v>
      </c>
      <c r="B24" s="282"/>
      <c r="C24" s="100" t="s">
        <v>99</v>
      </c>
      <c r="D24" s="100"/>
      <c r="E24" s="100"/>
      <c r="F24" s="100" t="s">
        <v>150</v>
      </c>
      <c r="G24" s="100" t="s">
        <v>99</v>
      </c>
      <c r="H24" s="100"/>
      <c r="I24" s="100" t="s">
        <v>150</v>
      </c>
      <c r="J24" s="101"/>
      <c r="K24" s="102"/>
      <c r="M24" s="283"/>
      <c r="N24" s="284"/>
      <c r="O24" s="6"/>
      <c r="U24" s="96"/>
      <c r="V24" s="103">
        <f t="shared" ref="V24:AB24" si="11">C25+C26</f>
        <v>0</v>
      </c>
      <c r="W24" s="103">
        <f t="shared" si="11"/>
        <v>0</v>
      </c>
      <c r="X24" s="103">
        <f t="shared" si="11"/>
        <v>0</v>
      </c>
      <c r="Y24" s="103">
        <f t="shared" si="11"/>
        <v>30</v>
      </c>
      <c r="Z24" s="103">
        <f t="shared" si="11"/>
        <v>20</v>
      </c>
      <c r="AA24" s="103">
        <f t="shared" si="11"/>
        <v>0</v>
      </c>
      <c r="AB24" s="103">
        <f t="shared" si="11"/>
        <v>80</v>
      </c>
      <c r="AC24" s="99"/>
    </row>
    <row r="25" spans="1:29" ht="42" customHeight="1">
      <c r="A25" s="23" t="s">
        <v>97</v>
      </c>
      <c r="B25" s="53" t="s">
        <v>39</v>
      </c>
      <c r="C25" s="100"/>
      <c r="D25" s="100"/>
      <c r="E25" s="100"/>
      <c r="F25" s="100">
        <v>30</v>
      </c>
      <c r="G25" s="100">
        <v>20</v>
      </c>
      <c r="H25" s="100"/>
      <c r="I25" s="100"/>
      <c r="J25" s="104">
        <f>SUM(C25:I26)</f>
        <v>130</v>
      </c>
      <c r="K25" s="105" t="s">
        <v>91</v>
      </c>
      <c r="L25" s="106" t="str">
        <f>IF(COUNTIF(C24:I24,"○")&gt;0,"実施","―")</f>
        <v>実施</v>
      </c>
      <c r="M25" s="283"/>
      <c r="N25" s="284"/>
      <c r="O25" s="6"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96"/>
      <c r="V25" s="6"/>
      <c r="W25" s="6"/>
      <c r="X25" s="6"/>
      <c r="Y25" s="6"/>
      <c r="Z25" s="6"/>
      <c r="AA25" s="6"/>
      <c r="AB25" s="6"/>
      <c r="AC25" s="99"/>
    </row>
    <row r="26" spans="1:29" ht="42" customHeight="1">
      <c r="A26" s="23" t="s">
        <v>97</v>
      </c>
      <c r="B26" s="53" t="s">
        <v>40</v>
      </c>
      <c r="C26" s="100"/>
      <c r="D26" s="100"/>
      <c r="E26" s="100"/>
      <c r="F26" s="110"/>
      <c r="G26" s="100"/>
      <c r="H26" s="100"/>
      <c r="I26" s="100">
        <v>80</v>
      </c>
      <c r="J26" s="107"/>
      <c r="K26" s="108"/>
      <c r="L26" s="109"/>
      <c r="M26" s="283"/>
      <c r="N26" s="284"/>
      <c r="O26" s="6"/>
      <c r="U26" s="96"/>
      <c r="V26" s="6"/>
      <c r="W26" s="6"/>
      <c r="X26" s="6"/>
      <c r="Y26" s="6"/>
      <c r="Z26" s="6"/>
      <c r="AA26" s="6"/>
      <c r="AB26" s="6"/>
      <c r="AC26" s="99"/>
    </row>
    <row r="27" spans="1:29" ht="42" customHeight="1">
      <c r="A27" s="288"/>
      <c r="B27" s="289"/>
      <c r="C27" s="211">
        <f>I23+1</f>
        <v>44934</v>
      </c>
      <c r="D27" s="211">
        <f>C27+1</f>
        <v>44935</v>
      </c>
      <c r="E27" s="210">
        <f t="shared" si="3"/>
        <v>44936</v>
      </c>
      <c r="F27" s="210">
        <f t="shared" si="3"/>
        <v>44937</v>
      </c>
      <c r="G27" s="210">
        <f t="shared" si="3"/>
        <v>44938</v>
      </c>
      <c r="H27" s="210">
        <f t="shared" si="3"/>
        <v>44939</v>
      </c>
      <c r="I27" s="212">
        <f>H27+1</f>
        <v>44940</v>
      </c>
      <c r="J27" s="290"/>
      <c r="K27" s="291"/>
      <c r="L27" s="292"/>
      <c r="M27" s="293"/>
      <c r="N27" s="294"/>
      <c r="O27" s="6"/>
      <c r="U27" s="96"/>
      <c r="V27" s="97">
        <f>AB23+1</f>
        <v>44871</v>
      </c>
      <c r="W27" s="95">
        <f>V27+1</f>
        <v>44872</v>
      </c>
      <c r="X27" s="95">
        <f t="shared" ref="X27:AA27" si="12">W27+1</f>
        <v>44873</v>
      </c>
      <c r="Y27" s="95">
        <f t="shared" si="12"/>
        <v>44874</v>
      </c>
      <c r="Z27" s="95">
        <f t="shared" si="12"/>
        <v>44875</v>
      </c>
      <c r="AA27" s="95">
        <f t="shared" si="12"/>
        <v>44876</v>
      </c>
      <c r="AB27" s="98">
        <f>AA27+1</f>
        <v>44877</v>
      </c>
      <c r="AC27" s="99"/>
    </row>
    <row r="28" spans="1:29" ht="42" customHeight="1">
      <c r="A28" s="281" t="s">
        <v>98</v>
      </c>
      <c r="B28" s="282"/>
      <c r="C28" s="100"/>
      <c r="D28" s="100"/>
      <c r="E28" s="100" t="s">
        <v>150</v>
      </c>
      <c r="F28" s="100"/>
      <c r="G28" s="100" t="s">
        <v>99</v>
      </c>
      <c r="H28" s="100" t="s">
        <v>150</v>
      </c>
      <c r="I28" s="100" t="s">
        <v>150</v>
      </c>
      <c r="J28" s="101"/>
      <c r="K28" s="102"/>
      <c r="M28" s="283"/>
      <c r="N28" s="284"/>
      <c r="O28" s="6"/>
      <c r="U28" s="96"/>
      <c r="V28" s="103">
        <f t="shared" ref="V28:AB28" si="13">C29+C30</f>
        <v>0</v>
      </c>
      <c r="W28" s="103">
        <f t="shared" si="13"/>
        <v>0</v>
      </c>
      <c r="X28" s="103">
        <f t="shared" si="13"/>
        <v>30</v>
      </c>
      <c r="Y28" s="103">
        <f t="shared" si="13"/>
        <v>0</v>
      </c>
      <c r="Z28" s="103">
        <f t="shared" si="13"/>
        <v>10</v>
      </c>
      <c r="AA28" s="103">
        <f t="shared" si="13"/>
        <v>30</v>
      </c>
      <c r="AB28" s="103">
        <f t="shared" si="13"/>
        <v>80</v>
      </c>
      <c r="AC28" s="99"/>
    </row>
    <row r="29" spans="1:29" ht="42" customHeight="1">
      <c r="A29" s="23" t="s">
        <v>97</v>
      </c>
      <c r="B29" s="53" t="s">
        <v>39</v>
      </c>
      <c r="C29" s="100"/>
      <c r="D29" s="100"/>
      <c r="E29" s="100">
        <v>30</v>
      </c>
      <c r="F29" s="100"/>
      <c r="G29" s="100">
        <v>10</v>
      </c>
      <c r="H29" s="100">
        <v>30</v>
      </c>
      <c r="I29" s="100"/>
      <c r="J29" s="104">
        <f>SUM(C29:I30)</f>
        <v>150</v>
      </c>
      <c r="K29" s="105" t="s">
        <v>91</v>
      </c>
      <c r="L29" s="106" t="str">
        <f>IF(COUNTIF(C28:I28,"○")&gt;0,"実施","―")</f>
        <v>実施</v>
      </c>
      <c r="M29" s="283"/>
      <c r="N29" s="284"/>
      <c r="O29" s="6"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96"/>
      <c r="V29" s="6"/>
      <c r="W29" s="6"/>
      <c r="X29" s="6"/>
      <c r="Y29" s="6"/>
      <c r="Z29" s="6"/>
      <c r="AA29" s="6"/>
      <c r="AB29" s="6"/>
      <c r="AC29" s="99"/>
    </row>
    <row r="30" spans="1:29" ht="42" customHeight="1">
      <c r="A30" s="23" t="s">
        <v>97</v>
      </c>
      <c r="B30" s="53" t="s">
        <v>40</v>
      </c>
      <c r="C30" s="100"/>
      <c r="D30" s="100"/>
      <c r="E30" s="100"/>
      <c r="F30" s="100"/>
      <c r="G30" s="100"/>
      <c r="H30" s="100"/>
      <c r="I30" s="100">
        <v>80</v>
      </c>
      <c r="J30" s="107"/>
      <c r="K30" s="108"/>
      <c r="L30" s="109"/>
      <c r="M30" s="283"/>
      <c r="N30" s="284"/>
      <c r="O30" s="6"/>
      <c r="U30" s="96"/>
      <c r="V30" s="6"/>
      <c r="W30" s="6"/>
      <c r="X30" s="6"/>
      <c r="Y30" s="6"/>
      <c r="Z30" s="6"/>
      <c r="AA30" s="6"/>
      <c r="AB30" s="6"/>
      <c r="AC30" s="99"/>
    </row>
    <row r="31" spans="1:29" ht="42" customHeight="1">
      <c r="A31" s="288"/>
      <c r="B31" s="289"/>
      <c r="C31" s="211">
        <f>I27+1</f>
        <v>44941</v>
      </c>
      <c r="D31" s="210">
        <f>C31+1</f>
        <v>44942</v>
      </c>
      <c r="E31" s="210">
        <f t="shared" si="3"/>
        <v>44943</v>
      </c>
      <c r="F31" s="210">
        <f t="shared" si="3"/>
        <v>44944</v>
      </c>
      <c r="G31" s="210">
        <f t="shared" si="3"/>
        <v>44945</v>
      </c>
      <c r="H31" s="210">
        <f t="shared" si="3"/>
        <v>44946</v>
      </c>
      <c r="I31" s="212">
        <f>H31+1</f>
        <v>44947</v>
      </c>
      <c r="J31" s="290"/>
      <c r="K31" s="291"/>
      <c r="L31" s="292"/>
      <c r="M31" s="293"/>
      <c r="N31" s="294"/>
      <c r="O31" s="6"/>
      <c r="U31" s="96"/>
      <c r="V31" s="97">
        <f>AB27+1</f>
        <v>44878</v>
      </c>
      <c r="W31" s="95">
        <f>V31+1</f>
        <v>44879</v>
      </c>
      <c r="X31" s="95">
        <f t="shared" ref="X31:AA31" si="14">W31+1</f>
        <v>44880</v>
      </c>
      <c r="Y31" s="95">
        <f t="shared" si="14"/>
        <v>44881</v>
      </c>
      <c r="Z31" s="95">
        <f t="shared" si="14"/>
        <v>44882</v>
      </c>
      <c r="AA31" s="95">
        <f t="shared" si="14"/>
        <v>44883</v>
      </c>
      <c r="AB31" s="98">
        <f>AA31+1</f>
        <v>44884</v>
      </c>
      <c r="AC31" s="99"/>
    </row>
    <row r="32" spans="1:29" ht="42" customHeight="1">
      <c r="A32" s="281" t="s">
        <v>98</v>
      </c>
      <c r="B32" s="282"/>
      <c r="C32" s="100"/>
      <c r="D32" s="100" t="s">
        <v>150</v>
      </c>
      <c r="E32" s="100" t="s">
        <v>150</v>
      </c>
      <c r="F32" s="100"/>
      <c r="G32" s="100" t="s">
        <v>99</v>
      </c>
      <c r="H32" s="100" t="s">
        <v>150</v>
      </c>
      <c r="I32" s="100" t="s">
        <v>150</v>
      </c>
      <c r="J32" s="101"/>
      <c r="K32" s="102"/>
      <c r="M32" s="283"/>
      <c r="N32" s="284"/>
      <c r="O32" s="6"/>
      <c r="U32" s="96"/>
      <c r="V32" s="103">
        <f t="shared" ref="V32:AB32" si="15">C33+C34</f>
        <v>0</v>
      </c>
      <c r="W32" s="103">
        <f t="shared" si="15"/>
        <v>30</v>
      </c>
      <c r="X32" s="103">
        <f t="shared" si="15"/>
        <v>30</v>
      </c>
      <c r="Y32" s="103">
        <f t="shared" si="15"/>
        <v>0</v>
      </c>
      <c r="Z32" s="103">
        <f t="shared" si="15"/>
        <v>10</v>
      </c>
      <c r="AA32" s="103">
        <f t="shared" si="15"/>
        <v>30</v>
      </c>
      <c r="AB32" s="103">
        <f t="shared" si="15"/>
        <v>40</v>
      </c>
      <c r="AC32" s="99"/>
    </row>
    <row r="33" spans="1:29" ht="42" customHeight="1">
      <c r="A33" s="23" t="s">
        <v>97</v>
      </c>
      <c r="B33" s="53" t="s">
        <v>39</v>
      </c>
      <c r="C33" s="100"/>
      <c r="D33" s="100">
        <v>30</v>
      </c>
      <c r="E33" s="100">
        <v>30</v>
      </c>
      <c r="F33" s="100"/>
      <c r="G33" s="100">
        <v>10</v>
      </c>
      <c r="H33" s="100">
        <v>30</v>
      </c>
      <c r="I33" s="100">
        <v>40</v>
      </c>
      <c r="J33" s="104">
        <f>SUM(C33:I34)</f>
        <v>140</v>
      </c>
      <c r="K33" s="105" t="str">
        <f>IF(J33&lt;100,"100回未満",IF(J33&lt;150,"100回以上","150回以上"))</f>
        <v>100回以上</v>
      </c>
      <c r="L33" s="106" t="str">
        <f>IF(COUNTIF(C32:I32,"○")&gt;0,"実施","―")</f>
        <v>実施</v>
      </c>
      <c r="M33" s="283"/>
      <c r="N33" s="284"/>
      <c r="O33" s="6"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96"/>
      <c r="V33" s="6"/>
      <c r="W33" s="6"/>
      <c r="X33" s="6"/>
      <c r="Y33" s="6"/>
      <c r="Z33" s="6"/>
      <c r="AA33" s="6"/>
      <c r="AB33" s="6"/>
      <c r="AC33" s="99"/>
    </row>
    <row r="34" spans="1:29" ht="42" customHeight="1">
      <c r="A34" s="23" t="s">
        <v>97</v>
      </c>
      <c r="B34" s="53" t="s">
        <v>40</v>
      </c>
      <c r="C34" s="100"/>
      <c r="D34" s="100"/>
      <c r="E34" s="100"/>
      <c r="F34" s="100"/>
      <c r="G34" s="100"/>
      <c r="H34" s="100"/>
      <c r="I34" s="100"/>
      <c r="J34" s="107"/>
      <c r="K34" s="108"/>
      <c r="L34" s="109"/>
      <c r="M34" s="283"/>
      <c r="N34" s="284"/>
      <c r="O34" s="6"/>
      <c r="U34" s="96"/>
      <c r="V34" s="6"/>
      <c r="W34" s="6"/>
      <c r="X34" s="6"/>
      <c r="Y34" s="6"/>
      <c r="Z34" s="6"/>
      <c r="AA34" s="6"/>
      <c r="AB34" s="6"/>
      <c r="AC34" s="99"/>
    </row>
    <row r="35" spans="1:29" ht="42" customHeight="1">
      <c r="A35" s="288"/>
      <c r="B35" s="289"/>
      <c r="C35" s="211">
        <f>I31+1</f>
        <v>44948</v>
      </c>
      <c r="D35" s="210">
        <f>C35+1</f>
        <v>44949</v>
      </c>
      <c r="E35" s="210">
        <f t="shared" ref="E35:H35" si="16">D35+1</f>
        <v>44950</v>
      </c>
      <c r="F35" s="210">
        <f t="shared" si="16"/>
        <v>44951</v>
      </c>
      <c r="G35" s="210">
        <f t="shared" si="16"/>
        <v>44952</v>
      </c>
      <c r="H35" s="210">
        <f t="shared" si="16"/>
        <v>44953</v>
      </c>
      <c r="I35" s="212">
        <f>H35+1</f>
        <v>44954</v>
      </c>
      <c r="J35" s="290"/>
      <c r="K35" s="291"/>
      <c r="L35" s="292"/>
      <c r="M35" s="293"/>
      <c r="N35" s="294"/>
      <c r="O35" s="6"/>
      <c r="U35" s="96"/>
      <c r="V35" s="97">
        <f>AB31+1</f>
        <v>44885</v>
      </c>
      <c r="W35" s="95">
        <f>V35+1</f>
        <v>44886</v>
      </c>
      <c r="X35" s="95">
        <f t="shared" ref="X35:AA35" si="17">W35+1</f>
        <v>44887</v>
      </c>
      <c r="Y35" s="97">
        <f t="shared" si="17"/>
        <v>44888</v>
      </c>
      <c r="Z35" s="95">
        <f t="shared" si="17"/>
        <v>44889</v>
      </c>
      <c r="AA35" s="95">
        <f t="shared" si="17"/>
        <v>44890</v>
      </c>
      <c r="AB35" s="98">
        <f>AA35+1</f>
        <v>44891</v>
      </c>
      <c r="AC35" s="99"/>
    </row>
    <row r="36" spans="1:29" ht="42" customHeight="1">
      <c r="A36" s="281" t="s">
        <v>98</v>
      </c>
      <c r="B36" s="282"/>
      <c r="C36" s="100"/>
      <c r="D36" s="100" t="s">
        <v>150</v>
      </c>
      <c r="E36" s="100" t="s">
        <v>150</v>
      </c>
      <c r="F36" s="100"/>
      <c r="G36" s="100"/>
      <c r="H36" s="100" t="s">
        <v>150</v>
      </c>
      <c r="I36" s="100" t="s">
        <v>150</v>
      </c>
      <c r="J36" s="101"/>
      <c r="K36" s="102"/>
      <c r="M36" s="283"/>
      <c r="N36" s="284"/>
      <c r="O36" s="6"/>
      <c r="U36" s="96"/>
      <c r="V36" s="103">
        <f t="shared" ref="V36:AB36" si="18">C37+C38</f>
        <v>0</v>
      </c>
      <c r="W36" s="103">
        <f t="shared" si="18"/>
        <v>30</v>
      </c>
      <c r="X36" s="103">
        <f t="shared" si="18"/>
        <v>30</v>
      </c>
      <c r="Y36" s="103">
        <f t="shared" si="18"/>
        <v>0</v>
      </c>
      <c r="Z36" s="103">
        <f t="shared" si="18"/>
        <v>0</v>
      </c>
      <c r="AA36" s="103">
        <f t="shared" si="18"/>
        <v>30</v>
      </c>
      <c r="AB36" s="103">
        <f t="shared" si="18"/>
        <v>40</v>
      </c>
      <c r="AC36" s="99"/>
    </row>
    <row r="37" spans="1:29" ht="42" customHeight="1">
      <c r="A37" s="23" t="s">
        <v>97</v>
      </c>
      <c r="B37" s="53" t="s">
        <v>39</v>
      </c>
      <c r="C37" s="100"/>
      <c r="D37" s="100">
        <v>30</v>
      </c>
      <c r="E37" s="100">
        <v>30</v>
      </c>
      <c r="F37" s="100"/>
      <c r="G37" s="100"/>
      <c r="H37" s="100">
        <v>30</v>
      </c>
      <c r="I37" s="100">
        <v>40</v>
      </c>
      <c r="J37" s="104">
        <f>SUM(C37:I38)</f>
        <v>130</v>
      </c>
      <c r="K37" s="105" t="str">
        <f>IF(J37&lt;100,"100回未満",IF(J37&lt;150,"100回以上","150回以上"))</f>
        <v>100回以上</v>
      </c>
      <c r="L37" s="106" t="str">
        <f>IF(COUNTIF(C36:I36,"○")&gt;0,"実施","―")</f>
        <v>実施</v>
      </c>
      <c r="M37" s="283"/>
      <c r="N37" s="284"/>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96"/>
      <c r="V37" s="6"/>
      <c r="W37" s="6"/>
      <c r="X37" s="6"/>
      <c r="Y37" s="6"/>
      <c r="Z37" s="6"/>
      <c r="AA37" s="6"/>
      <c r="AB37" s="6"/>
      <c r="AC37" s="99"/>
    </row>
    <row r="38" spans="1:29" ht="42" customHeight="1">
      <c r="A38" s="23" t="s">
        <v>97</v>
      </c>
      <c r="B38" s="53" t="s">
        <v>40</v>
      </c>
      <c r="C38" s="100"/>
      <c r="D38" s="100"/>
      <c r="E38" s="100"/>
      <c r="F38" s="100"/>
      <c r="G38" s="100"/>
      <c r="H38" s="100"/>
      <c r="I38" s="100"/>
      <c r="J38" s="107"/>
      <c r="K38" s="108"/>
      <c r="L38" s="109"/>
      <c r="M38" s="283"/>
      <c r="N38" s="284"/>
      <c r="O38" s="6"/>
      <c r="U38" s="96"/>
      <c r="V38" s="6"/>
      <c r="W38" s="6"/>
      <c r="X38" s="6"/>
      <c r="Y38" s="6"/>
      <c r="Z38" s="6"/>
      <c r="AA38" s="6"/>
      <c r="AB38" s="6"/>
      <c r="AC38" s="99"/>
    </row>
    <row r="39" spans="1:29" ht="42" customHeight="1">
      <c r="A39" s="288"/>
      <c r="B39" s="289"/>
      <c r="C39" s="211">
        <f>I35+1</f>
        <v>44955</v>
      </c>
      <c r="D39" s="210">
        <f>C39+1</f>
        <v>44956</v>
      </c>
      <c r="E39" s="210">
        <f t="shared" ref="E39:H39" si="19">D39+1</f>
        <v>44957</v>
      </c>
      <c r="F39" s="210">
        <f t="shared" si="19"/>
        <v>44958</v>
      </c>
      <c r="G39" s="210">
        <f t="shared" si="19"/>
        <v>44959</v>
      </c>
      <c r="H39" s="210">
        <f t="shared" si="19"/>
        <v>44960</v>
      </c>
      <c r="I39" s="212">
        <f>H39+1</f>
        <v>44961</v>
      </c>
      <c r="J39" s="290"/>
      <c r="K39" s="291"/>
      <c r="L39" s="292"/>
      <c r="M39" s="293"/>
      <c r="N39" s="294"/>
      <c r="O39" s="6"/>
      <c r="U39" s="96"/>
      <c r="V39" s="97">
        <f>AB35+1</f>
        <v>44892</v>
      </c>
      <c r="W39" s="95">
        <f>V39+1</f>
        <v>44893</v>
      </c>
      <c r="X39" s="95">
        <f t="shared" ref="X39:AA39" si="20">W39+1</f>
        <v>44894</v>
      </c>
      <c r="Y39" s="95">
        <f t="shared" si="20"/>
        <v>44895</v>
      </c>
      <c r="Z39" s="95">
        <f t="shared" si="20"/>
        <v>44896</v>
      </c>
      <c r="AA39" s="95">
        <f t="shared" si="20"/>
        <v>44897</v>
      </c>
      <c r="AB39" s="98">
        <f>AA39+1</f>
        <v>44898</v>
      </c>
      <c r="AC39" s="99"/>
    </row>
    <row r="40" spans="1:29" ht="42" customHeight="1">
      <c r="A40" s="281" t="s">
        <v>98</v>
      </c>
      <c r="B40" s="282"/>
      <c r="C40" s="100"/>
      <c r="D40" s="100"/>
      <c r="E40" s="100"/>
      <c r="F40" s="100"/>
      <c r="G40" s="100"/>
      <c r="H40" s="100"/>
      <c r="I40" s="100"/>
      <c r="J40" s="101"/>
      <c r="K40" s="102"/>
      <c r="M40" s="283"/>
      <c r="N40" s="284"/>
      <c r="O40" s="6"/>
      <c r="U40" s="96"/>
      <c r="V40" s="103">
        <f t="shared" ref="V40:AB40" si="21">C41+C42</f>
        <v>0</v>
      </c>
      <c r="W40" s="103">
        <f t="shared" si="21"/>
        <v>0</v>
      </c>
      <c r="X40" s="103">
        <f t="shared" si="21"/>
        <v>0</v>
      </c>
      <c r="Y40" s="103">
        <f t="shared" si="21"/>
        <v>0</v>
      </c>
      <c r="Z40" s="103">
        <f t="shared" si="21"/>
        <v>0</v>
      </c>
      <c r="AA40" s="103">
        <f t="shared" si="21"/>
        <v>0</v>
      </c>
      <c r="AB40" s="103">
        <f t="shared" si="21"/>
        <v>0</v>
      </c>
      <c r="AC40" s="99"/>
    </row>
    <row r="41" spans="1:29" ht="42" customHeight="1">
      <c r="A41" s="23" t="s">
        <v>97</v>
      </c>
      <c r="B41" s="53" t="s">
        <v>39</v>
      </c>
      <c r="C41" s="100"/>
      <c r="D41" s="100"/>
      <c r="E41" s="100"/>
      <c r="F41" s="100"/>
      <c r="G41" s="100"/>
      <c r="H41" s="100"/>
      <c r="I41" s="100"/>
      <c r="J41" s="104">
        <f>SUM(C41:I42)</f>
        <v>0</v>
      </c>
      <c r="K41" s="105" t="str">
        <f>IF(J41&lt;100,"100回未満",IF(J41&lt;150,"100回以上","150回以上"))</f>
        <v>100回未満</v>
      </c>
      <c r="L41" s="106" t="str">
        <f>IF(COUNTIF(C40:I40,"○")&gt;0,"実施","―")</f>
        <v>―</v>
      </c>
      <c r="M41" s="283"/>
      <c r="N41" s="284"/>
      <c r="O41" s="6"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96"/>
      <c r="V41" s="6"/>
      <c r="W41" s="6"/>
      <c r="X41" s="6"/>
      <c r="Y41" s="6"/>
      <c r="Z41" s="6"/>
      <c r="AA41" s="6"/>
      <c r="AB41" s="6"/>
      <c r="AC41" s="99"/>
    </row>
    <row r="42" spans="1:29" ht="42" customHeight="1">
      <c r="A42" s="23" t="s">
        <v>97</v>
      </c>
      <c r="B42" s="53" t="s">
        <v>40</v>
      </c>
      <c r="C42" s="100"/>
      <c r="D42" s="100"/>
      <c r="E42" s="100"/>
      <c r="F42" s="100"/>
      <c r="G42" s="100"/>
      <c r="H42" s="100"/>
      <c r="I42" s="100"/>
      <c r="J42" s="107"/>
      <c r="K42" s="108"/>
      <c r="L42" s="109"/>
      <c r="M42" s="283"/>
      <c r="N42" s="284"/>
      <c r="O42" s="6"/>
      <c r="U42" s="96"/>
      <c r="V42" s="6"/>
      <c r="W42" s="6"/>
      <c r="X42" s="6"/>
      <c r="Y42" s="6"/>
      <c r="Z42" s="6"/>
      <c r="AA42" s="6"/>
      <c r="AB42" s="6"/>
      <c r="AC42" s="99"/>
    </row>
    <row r="43" spans="1:29" ht="66.75" customHeight="1">
      <c r="A43" s="111"/>
      <c r="B43" s="112"/>
      <c r="C43" s="112"/>
      <c r="D43" s="112"/>
      <c r="E43" s="112"/>
      <c r="F43" s="112"/>
      <c r="G43" s="112"/>
      <c r="H43" s="112"/>
      <c r="I43" s="112"/>
      <c r="J43" s="112"/>
      <c r="K43" s="112"/>
      <c r="L43" s="112"/>
      <c r="M43" s="113"/>
      <c r="N43" s="113"/>
      <c r="O43" s="6"/>
      <c r="U43" s="96"/>
      <c r="V43" s="6"/>
      <c r="W43" s="6"/>
      <c r="X43" s="6"/>
      <c r="Y43" s="6"/>
      <c r="Z43" s="6"/>
      <c r="AA43" s="6"/>
      <c r="AB43" s="6"/>
      <c r="AC43" s="99"/>
    </row>
    <row r="44" spans="1:29" ht="63.75" customHeight="1">
      <c r="A44" s="17"/>
      <c r="B44" s="17"/>
      <c r="C44" s="17"/>
      <c r="E44" s="285" t="s">
        <v>154</v>
      </c>
      <c r="F44" s="285"/>
      <c r="G44" s="285"/>
      <c r="H44" s="285"/>
      <c r="I44" s="285"/>
      <c r="J44" s="286">
        <f>SUM(J9,J13,J17,J21,J25,J29,J33,J37,J41)</f>
        <v>750</v>
      </c>
      <c r="K44" s="287"/>
      <c r="L44" s="17"/>
      <c r="M44" s="17"/>
      <c r="N44" s="6"/>
      <c r="U44" s="96"/>
      <c r="V44" s="6"/>
      <c r="W44" s="6"/>
      <c r="X44" s="6"/>
      <c r="Y44" s="6"/>
      <c r="Z44" s="6"/>
      <c r="AA44" s="6"/>
      <c r="AB44" s="6"/>
      <c r="AC44" s="99"/>
    </row>
    <row r="45" spans="1:29" ht="103.5" customHeight="1">
      <c r="A45" s="17"/>
      <c r="B45" s="17"/>
      <c r="C45" s="17"/>
      <c r="K45" s="17"/>
      <c r="L45" s="17"/>
      <c r="M45" s="17"/>
      <c r="N45" s="6"/>
      <c r="U45" s="96"/>
      <c r="V45" s="6"/>
      <c r="W45" s="6"/>
      <c r="X45" s="6"/>
      <c r="Y45" s="6"/>
      <c r="Z45" s="6"/>
      <c r="AA45" s="6"/>
      <c r="AB45" s="6"/>
      <c r="AC45" s="99"/>
    </row>
    <row r="46" spans="1:29" ht="44.25" customHeight="1">
      <c r="A46" s="114"/>
      <c r="B46" s="115"/>
      <c r="C46" s="116"/>
      <c r="D46" s="116"/>
      <c r="E46" s="116"/>
      <c r="F46" s="116"/>
      <c r="G46" s="116"/>
      <c r="H46" s="116"/>
      <c r="I46" s="116"/>
      <c r="J46" s="116"/>
      <c r="K46" s="17"/>
      <c r="L46" s="17"/>
      <c r="M46" s="17"/>
      <c r="N46" s="88" t="s">
        <v>57</v>
      </c>
      <c r="U46" s="96"/>
      <c r="V46" s="6"/>
      <c r="W46" s="6"/>
      <c r="X46" s="6"/>
      <c r="Y46" s="6"/>
      <c r="Z46" s="6"/>
      <c r="AA46" s="6"/>
      <c r="AB46" s="6"/>
      <c r="AC46" s="99"/>
    </row>
    <row r="47" spans="1:29" ht="56.25" customHeight="1">
      <c r="A47" s="52" t="s">
        <v>34</v>
      </c>
      <c r="B47" s="117"/>
      <c r="C47" s="274" t="str">
        <f>C1</f>
        <v>医療法人　もずやんクリニック</v>
      </c>
      <c r="D47" s="274"/>
      <c r="E47" s="274"/>
      <c r="F47" s="274"/>
      <c r="G47" s="274"/>
      <c r="H47" s="274"/>
      <c r="I47" s="274"/>
      <c r="J47" s="274"/>
      <c r="K47" s="17"/>
      <c r="L47" s="17"/>
      <c r="M47" s="17"/>
      <c r="N47" s="16"/>
      <c r="U47" s="96"/>
      <c r="V47" s="6"/>
      <c r="W47" s="6"/>
      <c r="X47" s="6"/>
      <c r="Y47" s="6"/>
      <c r="Z47" s="6"/>
      <c r="AA47" s="6"/>
      <c r="AB47" s="6"/>
      <c r="AC47" s="99"/>
    </row>
    <row r="48" spans="1:29" ht="32.25" customHeight="1">
      <c r="A48" s="36" t="s">
        <v>58</v>
      </c>
      <c r="B48" s="36"/>
      <c r="C48" s="24"/>
      <c r="D48" s="24"/>
      <c r="E48" s="24"/>
      <c r="F48" s="24"/>
      <c r="G48" s="24"/>
      <c r="H48" s="24"/>
      <c r="I48" s="24"/>
      <c r="J48" s="24"/>
      <c r="K48" s="24"/>
      <c r="L48" s="24"/>
      <c r="N48" s="24"/>
      <c r="U48" s="96"/>
      <c r="V48" s="6"/>
      <c r="W48" s="6"/>
      <c r="X48" s="6"/>
      <c r="Y48" s="6"/>
      <c r="Z48" s="6"/>
      <c r="AA48" s="6"/>
      <c r="AB48" s="6"/>
      <c r="AC48" s="99"/>
    </row>
    <row r="49" spans="1:29" ht="48" customHeight="1" thickBot="1">
      <c r="A49" s="36"/>
      <c r="B49" s="36"/>
      <c r="C49" s="24"/>
      <c r="D49" s="24"/>
      <c r="E49" s="24"/>
      <c r="F49" s="24"/>
      <c r="G49" s="24"/>
      <c r="H49" s="24"/>
      <c r="I49" s="24"/>
      <c r="J49" s="24"/>
      <c r="K49" s="24"/>
      <c r="L49" s="24"/>
      <c r="N49" s="24"/>
      <c r="U49" s="96"/>
      <c r="V49" s="6"/>
      <c r="W49" s="6"/>
      <c r="X49" s="6"/>
      <c r="Y49" s="6"/>
      <c r="Z49" s="6"/>
      <c r="AA49" s="6"/>
      <c r="AB49" s="6"/>
      <c r="AC49" s="99"/>
    </row>
    <row r="50" spans="1:29" ht="42" customHeight="1" thickBot="1">
      <c r="A50" s="43" t="s">
        <v>41</v>
      </c>
      <c r="B50" s="36"/>
      <c r="C50" s="24"/>
      <c r="D50" s="24"/>
      <c r="E50" s="24"/>
      <c r="F50" s="24"/>
      <c r="G50" s="24"/>
      <c r="H50" s="24"/>
      <c r="I50" s="24"/>
      <c r="J50" s="24"/>
      <c r="K50" s="24"/>
      <c r="L50" s="24"/>
      <c r="N50" s="24"/>
      <c r="O50" s="49" t="s">
        <v>150</v>
      </c>
      <c r="U50" s="96"/>
      <c r="V50" s="6"/>
      <c r="W50" s="6"/>
      <c r="X50" s="6"/>
      <c r="Y50" s="6"/>
      <c r="Z50" s="6"/>
      <c r="AA50" s="6"/>
      <c r="AB50" s="6"/>
      <c r="AC50" s="99"/>
    </row>
    <row r="51" spans="1:29" ht="46.5" customHeight="1" thickBot="1">
      <c r="A51" s="36"/>
      <c r="B51" s="36"/>
      <c r="C51" s="24"/>
      <c r="D51" s="24"/>
      <c r="E51" s="24"/>
      <c r="F51" s="24"/>
      <c r="G51" s="24"/>
      <c r="H51" s="24"/>
      <c r="I51" s="24"/>
      <c r="J51" s="24"/>
      <c r="K51" s="24"/>
      <c r="L51" s="24"/>
      <c r="N51" s="24"/>
      <c r="O51" s="44"/>
      <c r="U51" s="96"/>
      <c r="V51" s="6"/>
      <c r="W51" s="6"/>
      <c r="X51" s="6"/>
      <c r="Y51" s="6"/>
      <c r="Z51" s="6"/>
      <c r="AA51" s="6"/>
      <c r="AB51" s="6"/>
      <c r="AC51" s="99"/>
    </row>
    <row r="52" spans="1:29" ht="42" customHeight="1" thickBot="1">
      <c r="A52" s="36" t="s">
        <v>42</v>
      </c>
      <c r="B52" s="36"/>
      <c r="C52" s="24"/>
      <c r="D52" s="24"/>
      <c r="F52" s="36"/>
      <c r="N52" s="118" t="s">
        <v>43</v>
      </c>
      <c r="O52" s="50"/>
      <c r="U52" s="96"/>
      <c r="V52" s="6"/>
      <c r="W52" s="6"/>
      <c r="X52" s="6"/>
      <c r="Y52" s="6"/>
      <c r="Z52" s="6"/>
      <c r="AA52" s="6"/>
      <c r="AB52" s="6"/>
      <c r="AC52" s="99"/>
    </row>
    <row r="53" spans="1:29" ht="46.5" customHeight="1" thickBot="1">
      <c r="A53" s="36"/>
      <c r="B53" s="36"/>
      <c r="C53" s="24"/>
      <c r="D53" s="24"/>
      <c r="F53" s="36"/>
      <c r="H53" s="24"/>
      <c r="I53" s="24"/>
      <c r="J53" s="24"/>
      <c r="K53" s="24"/>
      <c r="N53" s="24"/>
      <c r="O53" s="119" t="s">
        <v>100</v>
      </c>
      <c r="U53" s="96"/>
      <c r="V53" s="6"/>
      <c r="W53" s="6"/>
      <c r="X53" s="6"/>
      <c r="Y53" s="6"/>
      <c r="Z53" s="6"/>
      <c r="AA53" s="6"/>
      <c r="AB53" s="6"/>
      <c r="AC53" s="99"/>
    </row>
    <row r="54" spans="1:29" ht="42" customHeight="1" thickBot="1">
      <c r="A54" s="36" t="s">
        <v>44</v>
      </c>
      <c r="B54" s="50" t="s">
        <v>150</v>
      </c>
      <c r="C54" s="44"/>
      <c r="D54" s="24"/>
      <c r="E54" s="24"/>
      <c r="F54" s="24"/>
      <c r="G54" s="24"/>
      <c r="H54" s="24"/>
      <c r="I54" s="24"/>
      <c r="J54" s="24"/>
      <c r="K54" s="24"/>
      <c r="N54" s="24"/>
      <c r="U54" s="96"/>
      <c r="V54" s="6"/>
      <c r="W54" s="6"/>
      <c r="X54" s="6"/>
      <c r="Y54" s="6"/>
      <c r="Z54" s="6"/>
      <c r="AA54" s="6"/>
      <c r="AB54" s="6"/>
      <c r="AC54" s="99"/>
    </row>
    <row r="55" spans="1:29" ht="46.5" customHeight="1" thickBot="1">
      <c r="A55" s="36"/>
      <c r="B55" s="36"/>
      <c r="C55" s="44"/>
      <c r="D55" s="24"/>
      <c r="E55" s="24"/>
      <c r="F55" s="24"/>
      <c r="G55" s="24"/>
      <c r="H55" s="24"/>
      <c r="I55" s="24"/>
      <c r="J55" s="24"/>
      <c r="K55" s="24"/>
      <c r="N55" s="24"/>
      <c r="U55" s="96"/>
      <c r="V55" s="6"/>
      <c r="W55" s="6"/>
      <c r="X55" s="6"/>
      <c r="Y55" s="6"/>
      <c r="Z55" s="6"/>
      <c r="AA55" s="6"/>
      <c r="AB55" s="6"/>
      <c r="AC55" s="99"/>
    </row>
    <row r="56" spans="1:29" ht="42" customHeight="1" thickBot="1">
      <c r="A56" s="120" t="s">
        <v>101</v>
      </c>
      <c r="B56" s="120"/>
      <c r="C56" s="121"/>
      <c r="D56" s="121"/>
      <c r="E56" s="121"/>
      <c r="F56" s="121"/>
      <c r="G56" s="121"/>
      <c r="H56" s="122"/>
      <c r="N56" s="118" t="s">
        <v>43</v>
      </c>
      <c r="O56" s="50"/>
      <c r="U56" s="96"/>
      <c r="V56" s="6"/>
      <c r="W56" s="6"/>
      <c r="X56" s="6"/>
      <c r="Y56" s="6"/>
      <c r="Z56" s="6"/>
      <c r="AA56" s="6"/>
      <c r="AB56" s="6"/>
      <c r="AC56" s="99"/>
    </row>
    <row r="57" spans="1:29" ht="46.5" customHeight="1" thickBot="1">
      <c r="A57" s="36"/>
      <c r="B57" s="36"/>
      <c r="C57" s="24"/>
      <c r="D57" s="24"/>
      <c r="F57" s="36"/>
      <c r="H57" s="36"/>
      <c r="I57" s="24"/>
      <c r="J57" s="24"/>
      <c r="K57" s="24"/>
      <c r="L57" s="24"/>
      <c r="N57" s="24"/>
      <c r="O57" s="119" t="s">
        <v>102</v>
      </c>
      <c r="U57" s="96"/>
      <c r="V57" s="6"/>
      <c r="W57" s="6"/>
      <c r="X57" s="6"/>
      <c r="Y57" s="6"/>
      <c r="Z57" s="6"/>
      <c r="AA57" s="6"/>
      <c r="AB57" s="6"/>
      <c r="AC57" s="99"/>
    </row>
    <row r="58" spans="1:29" ht="42" customHeight="1" thickBot="1">
      <c r="A58" s="36" t="s">
        <v>44</v>
      </c>
      <c r="B58" s="50" t="s">
        <v>150</v>
      </c>
      <c r="C58" s="44"/>
      <c r="D58" s="24"/>
      <c r="E58" s="24"/>
      <c r="F58" s="24"/>
      <c r="G58" s="24"/>
      <c r="H58" s="24"/>
      <c r="I58" s="24"/>
      <c r="J58" s="24"/>
      <c r="K58" s="24"/>
      <c r="L58" s="24"/>
      <c r="N58" s="24"/>
      <c r="U58" s="96"/>
      <c r="V58" s="6"/>
      <c r="W58" s="6"/>
      <c r="X58" s="6"/>
      <c r="Y58" s="6"/>
      <c r="Z58" s="6"/>
      <c r="AA58" s="6"/>
      <c r="AB58" s="6"/>
      <c r="AC58" s="99"/>
    </row>
    <row r="59" spans="1:29" ht="46.5" customHeight="1" thickBot="1">
      <c r="A59" s="36"/>
      <c r="B59" s="36"/>
      <c r="C59" s="44"/>
      <c r="D59" s="24"/>
      <c r="E59" s="24"/>
      <c r="F59" s="24"/>
      <c r="G59" s="24"/>
      <c r="H59" s="24"/>
      <c r="I59" s="24"/>
      <c r="J59" s="24"/>
      <c r="K59" s="24"/>
      <c r="L59" s="24"/>
      <c r="N59" s="24"/>
      <c r="U59" s="96"/>
      <c r="V59" s="6"/>
      <c r="W59" s="6"/>
      <c r="X59" s="6"/>
      <c r="Y59" s="6"/>
      <c r="Z59" s="6"/>
      <c r="AA59" s="6"/>
      <c r="AB59" s="6"/>
      <c r="AC59" s="99"/>
    </row>
    <row r="60" spans="1:29" ht="42" customHeight="1" thickBot="1">
      <c r="A60" s="275" t="s">
        <v>103</v>
      </c>
      <c r="B60" s="275"/>
      <c r="C60" s="275"/>
      <c r="D60" s="275"/>
      <c r="E60" s="275"/>
      <c r="F60" s="275"/>
      <c r="G60" s="275"/>
      <c r="H60" s="275"/>
      <c r="I60" s="275"/>
      <c r="J60" s="275"/>
      <c r="K60" s="275"/>
      <c r="L60" s="275"/>
      <c r="M60" s="275"/>
      <c r="N60" s="36" t="s">
        <v>104</v>
      </c>
      <c r="O60" s="50" t="s">
        <v>150</v>
      </c>
      <c r="U60" s="96"/>
      <c r="V60" s="6"/>
      <c r="W60" s="6"/>
      <c r="X60" s="6"/>
      <c r="Y60" s="6"/>
      <c r="Z60" s="6"/>
      <c r="AA60" s="6"/>
      <c r="AB60" s="6"/>
      <c r="AC60" s="99"/>
    </row>
    <row r="61" spans="1:29" ht="28.5" customHeight="1">
      <c r="A61" s="275"/>
      <c r="B61" s="275"/>
      <c r="C61" s="275"/>
      <c r="D61" s="275"/>
      <c r="E61" s="275"/>
      <c r="F61" s="275"/>
      <c r="G61" s="275"/>
      <c r="H61" s="275"/>
      <c r="I61" s="275"/>
      <c r="J61" s="275"/>
      <c r="K61" s="275"/>
      <c r="L61" s="275"/>
      <c r="M61" s="275"/>
      <c r="N61" s="36"/>
      <c r="O61" s="55"/>
      <c r="U61" s="96"/>
      <c r="V61" s="6"/>
      <c r="W61" s="6"/>
      <c r="X61" s="6"/>
      <c r="Y61" s="6"/>
      <c r="Z61" s="6"/>
      <c r="AA61" s="6"/>
      <c r="AB61" s="6"/>
      <c r="AC61" s="99"/>
    </row>
    <row r="62" spans="1:29" ht="42" customHeight="1">
      <c r="A62" s="276" t="s">
        <v>105</v>
      </c>
      <c r="B62" s="276"/>
      <c r="C62" s="276"/>
      <c r="D62" s="276"/>
      <c r="E62" s="276"/>
      <c r="F62" s="276"/>
      <c r="G62" s="276"/>
      <c r="H62" s="276"/>
      <c r="I62" s="276"/>
      <c r="J62" s="276"/>
      <c r="K62" s="276"/>
      <c r="L62" s="276"/>
      <c r="M62" s="276"/>
      <c r="N62" s="24"/>
      <c r="U62" s="96"/>
      <c r="V62" s="6"/>
      <c r="W62" s="6"/>
      <c r="X62" s="6"/>
      <c r="Y62" s="6"/>
      <c r="Z62" s="6"/>
      <c r="AA62" s="6"/>
      <c r="AB62" s="6"/>
      <c r="AC62" s="99"/>
    </row>
    <row r="63" spans="1:29" ht="42" customHeight="1">
      <c r="A63" s="276"/>
      <c r="B63" s="276"/>
      <c r="C63" s="276"/>
      <c r="D63" s="276"/>
      <c r="E63" s="276"/>
      <c r="F63" s="276"/>
      <c r="G63" s="276"/>
      <c r="H63" s="276"/>
      <c r="I63" s="276"/>
      <c r="J63" s="276"/>
      <c r="K63" s="276"/>
      <c r="L63" s="276"/>
      <c r="M63" s="276"/>
      <c r="N63" s="24"/>
      <c r="U63" s="96"/>
      <c r="V63" s="6"/>
      <c r="W63" s="6"/>
      <c r="X63" s="6"/>
      <c r="Y63" s="6"/>
      <c r="Z63" s="6"/>
      <c r="AA63" s="6"/>
      <c r="AB63" s="6"/>
      <c r="AC63" s="99"/>
    </row>
    <row r="64" spans="1:29" ht="48.75" customHeight="1">
      <c r="A64" s="36"/>
      <c r="B64" s="36"/>
      <c r="C64" s="24"/>
      <c r="D64" s="24"/>
      <c r="E64" s="24"/>
      <c r="F64" s="24"/>
      <c r="G64" s="24"/>
      <c r="H64" s="24"/>
      <c r="I64" s="24"/>
      <c r="J64" s="24"/>
      <c r="K64" s="24"/>
      <c r="L64" s="24"/>
      <c r="N64" s="24"/>
      <c r="U64" s="96"/>
      <c r="V64" s="6"/>
      <c r="W64" s="6"/>
      <c r="X64" s="6"/>
      <c r="Y64" s="6"/>
      <c r="Z64" s="6"/>
      <c r="AA64" s="6"/>
      <c r="AB64" s="6"/>
      <c r="AC64" s="99"/>
    </row>
    <row r="65" spans="1:29" ht="42" customHeight="1">
      <c r="A65" s="36" t="s">
        <v>45</v>
      </c>
      <c r="B65" s="36"/>
      <c r="C65" s="24"/>
      <c r="D65" s="24"/>
      <c r="E65" s="24"/>
      <c r="F65" s="24"/>
      <c r="G65" s="24"/>
      <c r="H65" s="24"/>
      <c r="I65" s="24"/>
      <c r="J65" s="24"/>
      <c r="K65" s="24"/>
      <c r="L65" s="24"/>
      <c r="N65" s="24"/>
      <c r="O65" s="44"/>
      <c r="P65" s="44"/>
      <c r="U65" s="96"/>
      <c r="V65" s="6"/>
      <c r="W65" s="6"/>
      <c r="X65" s="6"/>
      <c r="Y65" s="6"/>
      <c r="Z65" s="6"/>
      <c r="AA65" s="6"/>
      <c r="AB65" s="6"/>
      <c r="AC65" s="99"/>
    </row>
    <row r="66" spans="1:29" ht="42" customHeight="1">
      <c r="A66" s="36" t="s">
        <v>46</v>
      </c>
      <c r="B66" s="36"/>
      <c r="C66" s="24"/>
      <c r="D66" s="24"/>
      <c r="E66" s="24"/>
      <c r="F66" s="24"/>
      <c r="G66" s="24"/>
      <c r="H66" s="24"/>
      <c r="I66" s="24"/>
      <c r="J66" s="24"/>
      <c r="K66" s="24"/>
      <c r="L66" s="24"/>
      <c r="N66" s="24"/>
      <c r="O66" s="44"/>
      <c r="P66" s="44"/>
      <c r="U66" s="96"/>
      <c r="V66" s="6"/>
      <c r="W66" s="6"/>
      <c r="X66" s="6"/>
      <c r="Y66" s="6"/>
      <c r="Z66" s="6"/>
      <c r="AA66" s="6"/>
      <c r="AB66" s="6"/>
      <c r="AC66" s="99"/>
    </row>
    <row r="67" spans="1:29" ht="48.75" customHeight="1">
      <c r="A67" s="36"/>
      <c r="B67" s="36"/>
      <c r="C67" s="24"/>
      <c r="D67" s="24"/>
      <c r="E67" s="24"/>
      <c r="F67" s="24"/>
      <c r="G67" s="24"/>
      <c r="H67" s="24"/>
      <c r="I67" s="24"/>
      <c r="J67" s="24"/>
      <c r="K67" s="24"/>
      <c r="L67" s="24"/>
      <c r="N67" s="24"/>
      <c r="O67" s="44"/>
      <c r="P67" s="44"/>
      <c r="U67" s="96"/>
      <c r="V67" s="6"/>
      <c r="W67" s="6"/>
      <c r="X67" s="6"/>
      <c r="Y67" s="6"/>
      <c r="Z67" s="6"/>
      <c r="AA67" s="6"/>
      <c r="AB67" s="6"/>
      <c r="AC67" s="99"/>
    </row>
    <row r="68" spans="1:29" ht="42" customHeight="1">
      <c r="A68" s="277" t="s">
        <v>47</v>
      </c>
      <c r="B68" s="277"/>
      <c r="C68" s="277"/>
      <c r="D68" s="277"/>
      <c r="E68" s="277"/>
      <c r="F68" s="277"/>
      <c r="G68" s="277"/>
      <c r="H68" s="277"/>
      <c r="I68" s="277"/>
      <c r="J68" s="277"/>
      <c r="K68" s="277"/>
      <c r="L68" s="277"/>
      <c r="M68" s="277"/>
      <c r="N68" s="277"/>
      <c r="O68" s="277"/>
      <c r="P68" s="44"/>
      <c r="U68" s="96"/>
      <c r="V68" s="6"/>
      <c r="W68" s="6"/>
      <c r="X68" s="6"/>
      <c r="Y68" s="6"/>
      <c r="Z68" s="6"/>
      <c r="AA68" s="6"/>
      <c r="AB68" s="6"/>
      <c r="AC68" s="99"/>
    </row>
    <row r="69" spans="1:29" ht="42" customHeight="1">
      <c r="A69" s="36" t="s">
        <v>48</v>
      </c>
      <c r="B69" s="36"/>
      <c r="C69" s="36"/>
      <c r="D69" s="36"/>
      <c r="E69" s="36"/>
      <c r="F69" s="36"/>
      <c r="G69" s="36"/>
      <c r="H69" s="36"/>
      <c r="I69" s="36"/>
      <c r="J69" s="36"/>
      <c r="K69" s="36"/>
      <c r="L69" s="36"/>
      <c r="M69" s="36"/>
      <c r="N69" s="36"/>
      <c r="O69" s="36"/>
      <c r="P69" s="44"/>
      <c r="U69" s="96"/>
      <c r="V69" s="6"/>
      <c r="W69" s="6"/>
      <c r="X69" s="6"/>
      <c r="Y69" s="6"/>
      <c r="Z69" s="6"/>
      <c r="AA69" s="6"/>
      <c r="AB69" s="6"/>
      <c r="AC69" s="99"/>
    </row>
    <row r="70" spans="1:29" ht="42" customHeight="1">
      <c r="A70" s="36" t="s">
        <v>49</v>
      </c>
      <c r="B70" s="36"/>
      <c r="C70" s="36"/>
      <c r="D70" s="36"/>
      <c r="E70" s="36"/>
      <c r="F70" s="36"/>
      <c r="G70" s="36"/>
      <c r="H70" s="36"/>
      <c r="I70" s="36"/>
      <c r="J70" s="36"/>
      <c r="K70" s="36"/>
      <c r="L70" s="36"/>
      <c r="M70" s="36"/>
      <c r="N70" s="36"/>
      <c r="O70" s="36"/>
      <c r="P70" s="44"/>
      <c r="U70" s="96"/>
      <c r="V70" s="6"/>
      <c r="W70" s="6"/>
      <c r="X70" s="6"/>
      <c r="Y70" s="6"/>
      <c r="Z70" s="6"/>
      <c r="AA70" s="6"/>
      <c r="AB70" s="6"/>
      <c r="AC70" s="99"/>
    </row>
    <row r="71" spans="1:29" ht="42" customHeight="1">
      <c r="A71" s="36" t="s">
        <v>50</v>
      </c>
      <c r="B71" s="36"/>
      <c r="C71" s="36"/>
      <c r="D71" s="36"/>
      <c r="E71" s="36"/>
      <c r="F71" s="36"/>
      <c r="G71" s="36"/>
      <c r="H71" s="36"/>
      <c r="I71" s="36"/>
      <c r="J71" s="36"/>
      <c r="K71" s="36"/>
      <c r="L71" s="36"/>
      <c r="M71" s="36"/>
      <c r="N71" s="36"/>
      <c r="O71" s="36"/>
      <c r="P71" s="44"/>
      <c r="U71" s="96"/>
      <c r="V71" s="6"/>
      <c r="W71" s="6"/>
      <c r="X71" s="6"/>
      <c r="Y71" s="6"/>
      <c r="Z71" s="6"/>
      <c r="AA71" s="6"/>
      <c r="AB71" s="6"/>
      <c r="AC71" s="99"/>
    </row>
    <row r="72" spans="1:29" ht="48.75" customHeight="1">
      <c r="A72" s="36" t="s">
        <v>51</v>
      </c>
      <c r="B72" s="36"/>
      <c r="C72" s="24"/>
      <c r="D72" s="24"/>
      <c r="E72" s="24"/>
      <c r="F72" s="24"/>
      <c r="G72" s="24"/>
      <c r="H72" s="24"/>
      <c r="I72" s="24"/>
      <c r="J72" s="24"/>
      <c r="K72" s="24"/>
      <c r="L72" s="24"/>
      <c r="N72" s="24"/>
      <c r="O72" s="44"/>
      <c r="P72" s="44"/>
      <c r="U72" s="96"/>
      <c r="V72" s="6"/>
      <c r="W72" s="6"/>
      <c r="X72" s="6"/>
      <c r="Y72" s="6"/>
      <c r="Z72" s="6"/>
      <c r="AA72" s="6"/>
      <c r="AB72" s="6"/>
      <c r="AC72" s="99"/>
    </row>
    <row r="73" spans="1:29" ht="42" customHeight="1">
      <c r="A73" s="36" t="s">
        <v>52</v>
      </c>
      <c r="B73" s="36"/>
      <c r="C73" s="24"/>
      <c r="D73" s="24"/>
      <c r="E73" s="24"/>
      <c r="F73" s="24"/>
      <c r="G73" s="24"/>
      <c r="H73" s="24"/>
      <c r="I73" s="24"/>
      <c r="J73" s="24"/>
      <c r="K73" s="24"/>
      <c r="L73" s="24"/>
      <c r="N73" s="24"/>
      <c r="O73" s="44"/>
      <c r="P73" s="44"/>
      <c r="U73" s="96"/>
      <c r="V73" s="6"/>
      <c r="W73" s="6"/>
      <c r="X73" s="6"/>
      <c r="Y73" s="6"/>
      <c r="Z73" s="6"/>
      <c r="AA73" s="6"/>
      <c r="AB73" s="6"/>
      <c r="AC73" s="99"/>
    </row>
    <row r="74" spans="1:29" ht="42" customHeight="1">
      <c r="A74" s="22" t="s">
        <v>53</v>
      </c>
      <c r="B74" s="278" t="s">
        <v>151</v>
      </c>
      <c r="C74" s="279"/>
      <c r="D74" s="279"/>
      <c r="E74" s="279"/>
      <c r="F74" s="279"/>
      <c r="G74" s="279"/>
      <c r="H74" s="279"/>
      <c r="I74" s="279"/>
      <c r="J74" s="279"/>
      <c r="K74" s="279"/>
      <c r="L74" s="279"/>
      <c r="M74" s="280"/>
      <c r="N74" s="24"/>
      <c r="O74" s="44"/>
      <c r="P74" s="44"/>
      <c r="U74" s="96"/>
      <c r="V74" s="6"/>
      <c r="W74" s="6"/>
      <c r="X74" s="6"/>
      <c r="Y74" s="6"/>
      <c r="Z74" s="6"/>
      <c r="AA74" s="6"/>
      <c r="AB74" s="6"/>
      <c r="AC74" s="99"/>
    </row>
    <row r="75" spans="1:29" ht="57" customHeight="1">
      <c r="A75" s="14"/>
      <c r="B75" s="45" t="s">
        <v>54</v>
      </c>
      <c r="N75" s="6"/>
      <c r="U75" s="96"/>
      <c r="V75" s="6"/>
      <c r="W75" s="6"/>
      <c r="X75" s="6"/>
      <c r="Y75" s="6"/>
      <c r="Z75" s="6"/>
      <c r="AA75" s="6"/>
      <c r="AB75" s="6"/>
      <c r="AC75" s="99"/>
    </row>
    <row r="76" spans="1:29" ht="42" customHeight="1">
      <c r="A76" s="36" t="s">
        <v>55</v>
      </c>
      <c r="B76" s="36"/>
      <c r="C76" s="24"/>
      <c r="D76" s="24"/>
      <c r="E76" s="24"/>
      <c r="F76" s="24"/>
      <c r="G76" s="24"/>
      <c r="H76" s="24"/>
      <c r="I76" s="24"/>
      <c r="J76" s="24"/>
      <c r="K76" s="24"/>
      <c r="L76" s="24"/>
      <c r="N76" s="24"/>
      <c r="O76" s="44"/>
      <c r="P76" s="44"/>
      <c r="U76" s="96"/>
      <c r="V76" s="6"/>
      <c r="W76" s="6"/>
      <c r="X76" s="6"/>
      <c r="Y76" s="6"/>
      <c r="Z76" s="6"/>
      <c r="AA76" s="6"/>
      <c r="AB76" s="6"/>
      <c r="AC76" s="99"/>
    </row>
    <row r="77" spans="1:29" ht="42" customHeight="1">
      <c r="A77" s="22" t="s">
        <v>53</v>
      </c>
      <c r="B77" s="278"/>
      <c r="C77" s="279"/>
      <c r="D77" s="279"/>
      <c r="E77" s="279"/>
      <c r="F77" s="279"/>
      <c r="G77" s="279"/>
      <c r="H77" s="279"/>
      <c r="I77" s="279"/>
      <c r="J77" s="279"/>
      <c r="K77" s="279"/>
      <c r="L77" s="279"/>
      <c r="M77" s="280"/>
      <c r="N77" s="24"/>
      <c r="O77" s="44"/>
      <c r="P77" s="44"/>
      <c r="U77" s="96"/>
      <c r="V77" s="6"/>
      <c r="W77" s="6"/>
      <c r="X77" s="6"/>
      <c r="Y77" s="6"/>
      <c r="Z77" s="6"/>
      <c r="AA77" s="6"/>
      <c r="AB77" s="6"/>
      <c r="AC77" s="99"/>
    </row>
    <row r="78" spans="1:29" ht="42" customHeight="1">
      <c r="A78" s="14"/>
      <c r="B78" s="45"/>
      <c r="N78" s="6"/>
      <c r="U78" s="96"/>
      <c r="V78" s="6"/>
      <c r="W78" s="6"/>
      <c r="X78" s="6"/>
      <c r="Y78" s="6"/>
      <c r="Z78" s="6"/>
      <c r="AA78" s="6"/>
      <c r="AB78" s="6"/>
      <c r="AC78" s="99"/>
    </row>
    <row r="79" spans="1:29" ht="83.25" customHeight="1">
      <c r="A79" s="14"/>
      <c r="B79" s="14"/>
      <c r="C79" s="30" t="s">
        <v>13</v>
      </c>
      <c r="I79" s="30"/>
      <c r="J79" s="34"/>
      <c r="U79" s="96"/>
      <c r="V79" s="6"/>
      <c r="W79" s="6"/>
      <c r="X79" s="6"/>
      <c r="Y79" s="6"/>
      <c r="Z79" s="6"/>
      <c r="AA79" s="6"/>
      <c r="AB79" s="6"/>
      <c r="AC79" s="99"/>
    </row>
    <row r="80" spans="1:29" ht="83.25" customHeight="1">
      <c r="A80" s="123" t="s">
        <v>106</v>
      </c>
      <c r="B80" s="124">
        <v>5</v>
      </c>
      <c r="C80" s="125" t="s">
        <v>107</v>
      </c>
      <c r="D80" s="126">
        <v>2</v>
      </c>
      <c r="E80" s="125" t="s">
        <v>108</v>
      </c>
      <c r="F80" s="126">
        <v>6</v>
      </c>
      <c r="G80" s="125" t="s">
        <v>109</v>
      </c>
      <c r="H80" s="85"/>
      <c r="I80" s="85"/>
      <c r="J80" s="85"/>
      <c r="K80" s="85"/>
      <c r="L80" s="85"/>
      <c r="M80" s="85"/>
      <c r="N80" s="85"/>
      <c r="U80" s="96"/>
      <c r="V80" s="6"/>
      <c r="W80" s="6"/>
      <c r="X80" s="6"/>
      <c r="Y80" s="6"/>
      <c r="Z80" s="6"/>
      <c r="AA80" s="6"/>
      <c r="AB80" s="6"/>
      <c r="AC80" s="99"/>
    </row>
    <row r="81" spans="1:29" ht="83.25" customHeight="1">
      <c r="A81" s="14"/>
      <c r="B81" s="14"/>
      <c r="C81" s="30"/>
      <c r="D81" s="268" t="str">
        <f>C1&amp;"     "</f>
        <v xml:space="preserve">医療法人　もずやんクリニック     </v>
      </c>
      <c r="E81" s="268"/>
      <c r="F81" s="268"/>
      <c r="G81" s="268"/>
      <c r="H81" s="268"/>
      <c r="I81" s="268"/>
      <c r="J81" s="268"/>
      <c r="K81" s="268"/>
      <c r="L81" s="268"/>
      <c r="M81" s="29"/>
      <c r="U81" s="96"/>
      <c r="V81" s="6"/>
      <c r="W81" s="6"/>
      <c r="X81" s="6"/>
      <c r="Y81" s="6"/>
      <c r="Z81" s="6"/>
      <c r="AA81" s="6"/>
      <c r="AB81" s="6"/>
      <c r="AC81" s="99"/>
    </row>
    <row r="82" spans="1:29" ht="83.25" customHeight="1">
      <c r="A82" s="14"/>
      <c r="B82" s="14"/>
      <c r="C82" s="30"/>
      <c r="D82" s="127"/>
      <c r="E82" s="127"/>
      <c r="F82" s="269" t="s">
        <v>110</v>
      </c>
      <c r="G82" s="269"/>
      <c r="H82" s="269"/>
      <c r="I82" s="270" t="s">
        <v>152</v>
      </c>
      <c r="J82" s="270"/>
      <c r="K82" s="270"/>
      <c r="L82" s="270"/>
      <c r="M82" s="29"/>
      <c r="U82" s="96"/>
      <c r="V82" s="6"/>
      <c r="W82" s="6"/>
      <c r="X82" s="6"/>
      <c r="Y82" s="6"/>
      <c r="Z82" s="6"/>
      <c r="AA82" s="6"/>
      <c r="AB82" s="6"/>
      <c r="AC82" s="99"/>
    </row>
    <row r="83" spans="1:29" ht="35.25">
      <c r="A83" s="25"/>
      <c r="B83" s="25"/>
      <c r="C83" s="25"/>
      <c r="D83" s="25"/>
      <c r="E83" s="25"/>
      <c r="F83" s="25"/>
      <c r="G83" s="25"/>
      <c r="H83" s="25"/>
      <c r="I83" s="25"/>
      <c r="J83" s="33"/>
      <c r="K83" s="33"/>
      <c r="L83" s="25"/>
      <c r="M83" s="25"/>
      <c r="O83" s="32" t="s">
        <v>90</v>
      </c>
      <c r="U83" s="96"/>
      <c r="V83" s="6"/>
      <c r="W83" s="6"/>
      <c r="X83" s="6"/>
      <c r="Y83" s="6"/>
      <c r="Z83" s="6"/>
      <c r="AA83" s="6"/>
      <c r="AB83" s="6"/>
      <c r="AC83" s="99"/>
    </row>
    <row r="84" spans="1:29" ht="46.5" customHeight="1">
      <c r="A84" s="25"/>
      <c r="B84" s="25"/>
      <c r="C84" s="25"/>
      <c r="D84" s="25"/>
      <c r="E84" s="25"/>
      <c r="F84" s="25"/>
      <c r="G84" s="25"/>
      <c r="H84" s="25"/>
      <c r="I84" s="25"/>
      <c r="J84" s="33"/>
      <c r="K84" s="25"/>
      <c r="L84" s="271" t="str">
        <f>A80&amp;B80&amp;C80&amp;D80&amp;E80&amp;F80&amp;G80</f>
        <v>令和5年2月6日</v>
      </c>
      <c r="M84" s="271"/>
      <c r="N84" s="271"/>
      <c r="U84" s="96"/>
      <c r="V84" s="6"/>
      <c r="W84" s="6"/>
      <c r="X84" s="6"/>
      <c r="Y84" s="6"/>
      <c r="Z84" s="6"/>
      <c r="AA84" s="6"/>
      <c r="AB84" s="6"/>
      <c r="AC84" s="99"/>
    </row>
    <row r="85" spans="1:29" ht="35.25">
      <c r="A85" s="13" t="s">
        <v>111</v>
      </c>
      <c r="B85" s="13"/>
      <c r="C85" s="41"/>
      <c r="D85" s="41"/>
      <c r="E85" s="41"/>
      <c r="F85" s="41"/>
      <c r="G85" s="41"/>
      <c r="H85" s="41"/>
      <c r="I85" s="26" t="s">
        <v>35</v>
      </c>
      <c r="J85" s="128"/>
      <c r="K85" s="40"/>
      <c r="L85" s="272" t="s">
        <v>112</v>
      </c>
      <c r="M85" s="272"/>
      <c r="N85" s="272"/>
      <c r="U85" s="96"/>
      <c r="V85" s="6"/>
      <c r="W85" s="6"/>
      <c r="X85" s="6"/>
      <c r="Y85" s="6"/>
      <c r="Z85" s="6"/>
      <c r="AA85" s="6"/>
      <c r="AB85" s="6"/>
      <c r="AC85" s="99"/>
    </row>
    <row r="86" spans="1:29" ht="31.5" customHeight="1">
      <c r="A86" s="41"/>
      <c r="B86" s="41"/>
      <c r="C86" s="41"/>
      <c r="D86" s="41"/>
      <c r="E86" s="41"/>
      <c r="F86" s="41"/>
      <c r="G86" s="41"/>
      <c r="H86" s="41"/>
      <c r="I86" s="129" t="s">
        <v>113</v>
      </c>
      <c r="J86" s="129"/>
      <c r="K86" s="129"/>
      <c r="L86" s="273" t="s">
        <v>114</v>
      </c>
      <c r="M86" s="273"/>
      <c r="N86" s="273"/>
      <c r="U86" s="96"/>
      <c r="V86" s="6"/>
      <c r="W86" s="6"/>
      <c r="X86" s="6"/>
      <c r="Y86" s="6"/>
      <c r="Z86" s="6"/>
      <c r="AA86" s="6"/>
      <c r="AB86" s="6"/>
      <c r="AC86" s="99"/>
    </row>
    <row r="87" spans="1:29" ht="33.75" customHeight="1">
      <c r="A87" s="41"/>
      <c r="B87" s="41"/>
      <c r="C87" s="41"/>
      <c r="D87" s="41"/>
      <c r="E87" s="41"/>
      <c r="F87" s="41"/>
      <c r="G87" s="41"/>
      <c r="H87" s="41"/>
      <c r="I87" s="38" t="s">
        <v>36</v>
      </c>
      <c r="J87" s="37"/>
      <c r="K87" s="38"/>
      <c r="L87" s="262" t="str">
        <f>C1</f>
        <v>医療法人　もずやんクリニック</v>
      </c>
      <c r="M87" s="262"/>
      <c r="N87" s="262"/>
      <c r="O87" s="1"/>
      <c r="U87" s="96"/>
      <c r="V87" s="6"/>
      <c r="W87" s="6"/>
      <c r="X87" s="6"/>
      <c r="Y87" s="6"/>
      <c r="Z87" s="6"/>
      <c r="AA87" s="6"/>
      <c r="AB87" s="6"/>
      <c r="AC87" s="99"/>
    </row>
    <row r="88" spans="1:29" ht="33.75" customHeight="1">
      <c r="A88" s="41"/>
      <c r="B88" s="41"/>
      <c r="C88" s="41"/>
      <c r="D88" s="41"/>
      <c r="E88" s="41"/>
      <c r="F88" s="41"/>
      <c r="G88" s="41"/>
      <c r="H88" s="41"/>
      <c r="I88" s="35" t="s">
        <v>115</v>
      </c>
      <c r="J88" s="31"/>
      <c r="K88" s="35"/>
      <c r="L88" s="263"/>
      <c r="M88" s="263"/>
      <c r="N88" s="263"/>
      <c r="O88" s="1"/>
      <c r="U88" s="96"/>
      <c r="V88" s="6"/>
      <c r="W88" s="6"/>
      <c r="X88" s="6"/>
      <c r="Y88" s="6"/>
      <c r="Z88" s="6"/>
      <c r="AA88" s="6"/>
      <c r="AB88" s="6"/>
      <c r="AC88" s="99"/>
    </row>
    <row r="89" spans="1:29" ht="33.75" customHeight="1">
      <c r="A89" s="41"/>
      <c r="B89" s="41"/>
      <c r="C89" s="41"/>
      <c r="D89" s="41"/>
      <c r="E89" s="41"/>
      <c r="F89" s="41"/>
      <c r="G89" s="41"/>
      <c r="H89" s="41"/>
      <c r="I89" s="35" t="s">
        <v>37</v>
      </c>
      <c r="J89" s="31"/>
      <c r="K89" s="35"/>
      <c r="L89" s="264" t="str">
        <f>IF(I82="","",I82)</f>
        <v>大阪　一郎</v>
      </c>
      <c r="M89" s="264"/>
      <c r="N89" s="264"/>
      <c r="O89" s="1"/>
      <c r="U89" s="96"/>
      <c r="V89" s="6"/>
      <c r="W89" s="6"/>
      <c r="X89" s="6"/>
      <c r="Y89" s="6"/>
      <c r="Z89" s="6"/>
      <c r="AA89" s="6"/>
      <c r="AB89" s="6"/>
      <c r="AC89" s="99"/>
    </row>
    <row r="90" spans="1:29" ht="33.75" customHeight="1">
      <c r="A90" s="41"/>
      <c r="B90" s="41"/>
      <c r="C90" s="41"/>
      <c r="D90" s="41"/>
      <c r="E90" s="41"/>
      <c r="F90" s="41"/>
      <c r="G90" s="41"/>
      <c r="H90" s="41"/>
      <c r="I90" s="35" t="s">
        <v>82</v>
      </c>
      <c r="J90" s="31"/>
      <c r="K90" s="35"/>
      <c r="L90" s="263"/>
      <c r="M90" s="263"/>
      <c r="N90" s="263"/>
      <c r="O90" s="1"/>
      <c r="U90" s="96"/>
      <c r="V90" s="6"/>
      <c r="W90" s="6"/>
      <c r="X90" s="6"/>
      <c r="Y90" s="6"/>
      <c r="Z90" s="6"/>
      <c r="AA90" s="6"/>
      <c r="AB90" s="6"/>
      <c r="AC90" s="99"/>
    </row>
    <row r="91" spans="1:29" ht="48.75" customHeight="1">
      <c r="A91" s="41"/>
      <c r="B91" s="41"/>
      <c r="C91" s="41"/>
      <c r="D91" s="41"/>
      <c r="E91" s="41"/>
      <c r="F91" s="41"/>
      <c r="G91" s="41"/>
      <c r="H91" s="41"/>
      <c r="I91" s="265" t="s">
        <v>116</v>
      </c>
      <c r="J91" s="266"/>
      <c r="K91" s="266"/>
      <c r="L91" s="267" t="s">
        <v>117</v>
      </c>
      <c r="M91" s="267"/>
      <c r="N91" s="267"/>
      <c r="O91" s="1"/>
      <c r="U91" s="96"/>
      <c r="V91" s="6"/>
      <c r="W91" s="6"/>
      <c r="X91" s="6"/>
      <c r="Y91" s="6"/>
      <c r="Z91" s="6"/>
      <c r="AA91" s="6"/>
      <c r="AB91" s="6"/>
      <c r="AC91" s="99"/>
    </row>
    <row r="92" spans="1:29" ht="33.75" customHeight="1">
      <c r="A92" s="41"/>
      <c r="B92" s="41"/>
      <c r="C92" s="41"/>
      <c r="D92" s="41"/>
      <c r="E92" s="41"/>
      <c r="F92" s="41"/>
      <c r="G92" s="41"/>
      <c r="H92" s="41"/>
      <c r="I92" s="41"/>
      <c r="J92" s="41"/>
      <c r="K92" s="41"/>
      <c r="L92" s="41"/>
      <c r="M92" s="41"/>
      <c r="N92" s="41"/>
      <c r="U92" s="96"/>
      <c r="V92" s="6"/>
      <c r="W92" s="6"/>
      <c r="X92" s="6"/>
      <c r="Y92" s="6"/>
      <c r="Z92" s="6"/>
      <c r="AA92" s="6"/>
      <c r="AB92" s="6"/>
      <c r="AC92" s="99"/>
    </row>
    <row r="93" spans="1:29" ht="31.5" customHeight="1">
      <c r="A93" s="8"/>
      <c r="B93" s="8"/>
      <c r="C93" s="8"/>
      <c r="D93" s="8"/>
      <c r="E93" s="8"/>
      <c r="F93" s="8"/>
      <c r="G93" s="8"/>
      <c r="H93" s="8"/>
      <c r="I93" s="8"/>
      <c r="J93" s="8"/>
      <c r="K93" s="8"/>
      <c r="L93" s="8"/>
      <c r="M93" s="8"/>
      <c r="N93" s="8"/>
      <c r="U93" s="96"/>
      <c r="V93" s="6"/>
      <c r="W93" s="6"/>
      <c r="X93" s="6"/>
      <c r="Y93" s="6"/>
      <c r="Z93" s="6"/>
      <c r="AA93" s="6"/>
      <c r="AB93" s="6"/>
      <c r="AC93" s="99"/>
    </row>
    <row r="94" spans="1:29" ht="56.25" customHeight="1">
      <c r="A94" s="255" t="s">
        <v>33</v>
      </c>
      <c r="B94" s="255"/>
      <c r="C94" s="255"/>
      <c r="D94" s="255"/>
      <c r="E94" s="255"/>
      <c r="F94" s="255"/>
      <c r="G94" s="255"/>
      <c r="H94" s="255"/>
      <c r="I94" s="255"/>
      <c r="J94" s="255"/>
      <c r="K94" s="255"/>
      <c r="L94" s="255"/>
      <c r="M94" s="255"/>
      <c r="N94" s="255"/>
      <c r="O94" s="7"/>
      <c r="U94" s="96"/>
      <c r="V94" s="6"/>
      <c r="W94" s="6"/>
      <c r="X94" s="6"/>
      <c r="Y94" s="6"/>
      <c r="Z94" s="6"/>
      <c r="AA94" s="6"/>
      <c r="AB94" s="6"/>
      <c r="AC94" s="99"/>
    </row>
    <row r="95" spans="1:29" ht="14.25" customHeight="1">
      <c r="A95" s="8"/>
      <c r="B95" s="8"/>
      <c r="C95" s="8"/>
      <c r="D95" s="8"/>
      <c r="E95" s="8"/>
      <c r="F95" s="8"/>
      <c r="G95" s="8"/>
      <c r="H95" s="8"/>
      <c r="I95" s="8"/>
      <c r="J95" s="8"/>
      <c r="K95" s="8"/>
      <c r="L95" s="8"/>
      <c r="M95" s="8"/>
      <c r="N95" s="8"/>
      <c r="U95" s="96"/>
      <c r="V95" s="6"/>
      <c r="W95" s="6"/>
      <c r="X95" s="6"/>
      <c r="Y95" s="6"/>
      <c r="Z95" s="6"/>
      <c r="AA95" s="6"/>
      <c r="AB95" s="6"/>
      <c r="AC95" s="99"/>
    </row>
    <row r="96" spans="1:29" ht="14.25" customHeight="1">
      <c r="A96" s="8"/>
      <c r="B96" s="8"/>
      <c r="C96" s="8"/>
      <c r="D96" s="8"/>
      <c r="E96" s="8"/>
      <c r="F96" s="8"/>
      <c r="G96" s="8"/>
      <c r="H96" s="8"/>
      <c r="I96" s="8"/>
      <c r="J96" s="8"/>
      <c r="K96" s="8"/>
      <c r="L96" s="8"/>
      <c r="M96" s="8"/>
      <c r="N96" s="8"/>
      <c r="U96" s="96"/>
      <c r="V96" s="6"/>
      <c r="W96" s="6"/>
      <c r="X96" s="6"/>
      <c r="Y96" s="6"/>
      <c r="Z96" s="6"/>
      <c r="AA96" s="6"/>
      <c r="AB96" s="6"/>
      <c r="AC96" s="99"/>
    </row>
    <row r="97" spans="1:29" ht="14.25" customHeight="1">
      <c r="A97" s="8"/>
      <c r="B97" s="8"/>
      <c r="C97" s="8"/>
      <c r="D97" s="8"/>
      <c r="E97" s="8"/>
      <c r="F97" s="8"/>
      <c r="G97" s="8"/>
      <c r="H97" s="8"/>
      <c r="I97" s="8"/>
      <c r="J97" s="8"/>
      <c r="K97" s="8"/>
      <c r="L97" s="8"/>
      <c r="M97" s="8"/>
      <c r="N97" s="8"/>
      <c r="U97" s="96"/>
      <c r="V97" s="6"/>
      <c r="W97" s="6"/>
      <c r="X97" s="6"/>
      <c r="Y97" s="6"/>
      <c r="Z97" s="6"/>
      <c r="AA97" s="6"/>
      <c r="AB97" s="6"/>
      <c r="AC97" s="99"/>
    </row>
    <row r="98" spans="1:29" ht="75" customHeight="1">
      <c r="A98" s="256" t="s">
        <v>180</v>
      </c>
      <c r="B98" s="256"/>
      <c r="C98" s="256"/>
      <c r="D98" s="256"/>
      <c r="E98" s="256"/>
      <c r="F98" s="256"/>
      <c r="G98" s="256"/>
      <c r="H98" s="256"/>
      <c r="I98" s="256"/>
      <c r="J98" s="256"/>
      <c r="K98" s="256"/>
      <c r="L98" s="256"/>
      <c r="M98" s="256"/>
      <c r="N98" s="256"/>
      <c r="O98" s="5"/>
      <c r="U98" s="96"/>
      <c r="V98" s="6"/>
      <c r="W98" s="6"/>
      <c r="X98" s="6"/>
      <c r="Y98" s="6"/>
      <c r="Z98" s="6"/>
      <c r="AA98" s="6"/>
      <c r="AB98" s="6"/>
      <c r="AC98" s="99"/>
    </row>
    <row r="99" spans="1:29">
      <c r="C99" s="130"/>
      <c r="D99" s="130"/>
      <c r="E99" s="130"/>
      <c r="F99" s="130"/>
      <c r="G99" s="130"/>
      <c r="H99" s="130"/>
      <c r="I99" s="130"/>
      <c r="U99" s="96"/>
      <c r="V99" s="6"/>
      <c r="W99" s="6"/>
      <c r="X99" s="6"/>
      <c r="Y99" s="6"/>
      <c r="Z99" s="6"/>
      <c r="AA99" s="6"/>
      <c r="AB99" s="6"/>
      <c r="AC99" s="99"/>
    </row>
    <row r="100" spans="1:29">
      <c r="C100" s="2"/>
      <c r="D100" s="1"/>
      <c r="E100" s="1"/>
      <c r="F100" s="3"/>
      <c r="G100" s="3"/>
      <c r="H100" s="4"/>
      <c r="I100" s="4"/>
      <c r="U100" s="96"/>
      <c r="V100" s="6"/>
      <c r="W100" s="6"/>
      <c r="X100" s="6"/>
      <c r="Y100" s="6"/>
      <c r="Z100" s="6"/>
      <c r="AA100" s="6"/>
      <c r="AB100" s="6"/>
      <c r="AC100" s="99"/>
    </row>
    <row r="101" spans="1:29" ht="45.75">
      <c r="C101" s="9" t="s">
        <v>11</v>
      </c>
      <c r="D101" s="10"/>
      <c r="E101" s="10"/>
      <c r="F101" s="257">
        <f>SUM(F122,J122,N122)</f>
        <v>1400000</v>
      </c>
      <c r="G101" s="257"/>
      <c r="H101" s="257"/>
      <c r="I101" s="257"/>
      <c r="J101" s="257"/>
      <c r="K101" s="10"/>
      <c r="L101" s="6"/>
      <c r="M101" s="6"/>
      <c r="U101" s="96"/>
      <c r="V101" s="6"/>
      <c r="W101" s="6"/>
      <c r="X101" s="6"/>
      <c r="Y101" s="6"/>
      <c r="Z101" s="6"/>
      <c r="AA101" s="6"/>
      <c r="AB101" s="6"/>
      <c r="AC101" s="99"/>
    </row>
    <row r="102" spans="1:29">
      <c r="U102" s="96"/>
      <c r="V102" s="6"/>
      <c r="W102" s="6"/>
      <c r="X102" s="6"/>
      <c r="Y102" s="6"/>
      <c r="Z102" s="6"/>
      <c r="AA102" s="6"/>
      <c r="AB102" s="6"/>
      <c r="AC102" s="99"/>
    </row>
    <row r="103" spans="1:29" ht="36.75" customHeight="1">
      <c r="U103" s="96"/>
      <c r="V103" s="6"/>
      <c r="W103" s="6"/>
      <c r="X103" s="6"/>
      <c r="Y103" s="6"/>
      <c r="Z103" s="6"/>
      <c r="AA103" s="6"/>
      <c r="AB103" s="6"/>
      <c r="AC103" s="99"/>
    </row>
    <row r="104" spans="1:29" ht="35.25">
      <c r="A104" s="25" t="s">
        <v>12</v>
      </c>
      <c r="B104" s="25"/>
      <c r="C104" s="25"/>
      <c r="D104" s="25"/>
      <c r="E104" s="25"/>
      <c r="F104" s="25"/>
      <c r="G104" s="25"/>
      <c r="H104" s="25"/>
      <c r="I104" s="25"/>
      <c r="J104" s="25"/>
      <c r="K104" s="25"/>
      <c r="L104" s="25"/>
      <c r="M104" s="25"/>
      <c r="N104" s="25"/>
      <c r="U104" s="96"/>
      <c r="V104" s="6"/>
      <c r="W104" s="6"/>
      <c r="X104" s="6"/>
      <c r="Y104" s="6"/>
      <c r="Z104" s="6"/>
      <c r="AA104" s="6"/>
      <c r="AB104" s="6"/>
      <c r="AC104" s="99"/>
    </row>
    <row r="105" spans="1:29" ht="15" customHeight="1">
      <c r="A105" s="25"/>
      <c r="B105" s="25"/>
      <c r="C105" s="25"/>
      <c r="D105" s="25"/>
      <c r="E105" s="25"/>
      <c r="F105" s="25"/>
      <c r="G105" s="25"/>
      <c r="H105" s="25"/>
      <c r="I105" s="25"/>
      <c r="J105" s="25"/>
      <c r="K105" s="25"/>
      <c r="L105" s="25"/>
      <c r="M105" s="25"/>
      <c r="N105" s="41"/>
      <c r="U105" s="96"/>
      <c r="V105" s="6"/>
      <c r="W105" s="6"/>
      <c r="X105" s="6"/>
      <c r="Y105" s="6"/>
      <c r="Z105" s="6"/>
      <c r="AA105" s="6"/>
      <c r="AB105" s="6"/>
      <c r="AC105" s="99"/>
    </row>
    <row r="106" spans="1:29" ht="35.25">
      <c r="A106" s="41" t="s">
        <v>181</v>
      </c>
      <c r="B106" s="41"/>
      <c r="C106" s="41"/>
      <c r="D106" s="41"/>
      <c r="E106" s="41"/>
      <c r="F106" s="25"/>
      <c r="G106" s="25"/>
      <c r="H106" s="25"/>
      <c r="I106" s="25"/>
      <c r="J106" s="25"/>
      <c r="K106" s="25"/>
      <c r="L106" s="25"/>
      <c r="M106" s="25"/>
      <c r="N106" s="41"/>
      <c r="U106" s="96"/>
      <c r="V106" s="6"/>
      <c r="W106" s="6"/>
      <c r="X106" s="6"/>
      <c r="Y106" s="6"/>
      <c r="Z106" s="6"/>
      <c r="AA106" s="6"/>
      <c r="AB106" s="6"/>
      <c r="AC106" s="99"/>
    </row>
    <row r="107" spans="1:29" ht="38.25">
      <c r="A107" s="41" t="s">
        <v>118</v>
      </c>
      <c r="B107" s="41"/>
      <c r="C107" s="41"/>
      <c r="D107" s="41"/>
      <c r="E107" s="41"/>
      <c r="F107" s="25"/>
      <c r="G107" s="27">
        <f>COUNTIFS(K7:K42,"150回以上",L7:L42,"実施")</f>
        <v>0</v>
      </c>
      <c r="H107" s="41" t="s">
        <v>31</v>
      </c>
      <c r="J107" s="41"/>
      <c r="K107" s="41"/>
      <c r="L107" s="41"/>
      <c r="M107" s="41"/>
      <c r="N107" s="41"/>
      <c r="U107" s="96"/>
      <c r="V107" s="6"/>
      <c r="W107" s="6"/>
      <c r="X107" s="6"/>
      <c r="Y107" s="6"/>
      <c r="Z107" s="6"/>
      <c r="AA107" s="6"/>
      <c r="AB107" s="6"/>
      <c r="AC107" s="99"/>
    </row>
    <row r="108" spans="1:29" ht="38.25">
      <c r="A108" s="41" t="s">
        <v>119</v>
      </c>
      <c r="B108" s="41"/>
      <c r="C108" s="41"/>
      <c r="D108" s="41"/>
      <c r="E108" s="41"/>
      <c r="F108" s="25"/>
      <c r="G108" s="27">
        <f>COUNTIFS(K7:K42,"100回以上",L7:L42,"実施")</f>
        <v>4</v>
      </c>
      <c r="H108" s="41" t="s">
        <v>32</v>
      </c>
      <c r="J108" s="41"/>
      <c r="K108" s="41"/>
      <c r="L108" s="41"/>
      <c r="M108" s="41"/>
      <c r="N108" s="41"/>
      <c r="U108" s="96"/>
      <c r="V108" s="6"/>
      <c r="W108" s="6"/>
      <c r="X108" s="6"/>
      <c r="Y108" s="6"/>
      <c r="Z108" s="6"/>
      <c r="AA108" s="6"/>
      <c r="AB108" s="6"/>
      <c r="AC108" s="99"/>
    </row>
    <row r="109" spans="1:29" ht="35.25">
      <c r="A109" s="131" t="s">
        <v>120</v>
      </c>
      <c r="B109" s="41"/>
      <c r="C109" s="41"/>
      <c r="D109" s="41"/>
      <c r="E109" s="41"/>
      <c r="F109" s="25"/>
      <c r="G109" s="27"/>
      <c r="H109" s="41"/>
      <c r="J109" s="41"/>
      <c r="K109" s="41"/>
      <c r="L109" s="41"/>
      <c r="M109" s="41"/>
      <c r="N109" s="41"/>
      <c r="U109" s="96"/>
      <c r="V109" s="6"/>
      <c r="W109" s="6"/>
      <c r="X109" s="6"/>
      <c r="Y109" s="6"/>
      <c r="Z109" s="6"/>
      <c r="AA109" s="6"/>
      <c r="AB109" s="6"/>
      <c r="AC109" s="99"/>
    </row>
    <row r="110" spans="1:29" ht="30" customHeight="1">
      <c r="A110" s="25"/>
      <c r="B110" s="25"/>
      <c r="C110" s="25"/>
      <c r="D110" s="25"/>
      <c r="E110" s="25"/>
      <c r="F110" s="25"/>
      <c r="G110" s="25"/>
      <c r="H110" s="25"/>
      <c r="I110" s="25"/>
      <c r="J110" s="25"/>
      <c r="K110" s="25"/>
      <c r="L110" s="25"/>
      <c r="M110" s="25"/>
      <c r="N110" s="25"/>
      <c r="P110" s="11"/>
      <c r="U110" s="96"/>
      <c r="V110" s="6"/>
      <c r="W110" s="6"/>
      <c r="X110" s="6"/>
      <c r="Y110" s="6"/>
      <c r="Z110" s="6"/>
      <c r="AA110" s="6"/>
      <c r="AB110" s="6"/>
      <c r="AC110" s="99"/>
    </row>
    <row r="111" spans="1:29" ht="30.75" customHeight="1">
      <c r="A111" s="24"/>
      <c r="B111" s="24"/>
      <c r="C111" s="258" t="s">
        <v>9</v>
      </c>
      <c r="D111" s="258"/>
      <c r="E111" s="258"/>
      <c r="F111" s="259" t="s">
        <v>27</v>
      </c>
      <c r="G111" s="260"/>
      <c r="H111" s="260"/>
      <c r="I111" s="260"/>
      <c r="J111" s="259" t="s">
        <v>26</v>
      </c>
      <c r="K111" s="260"/>
      <c r="L111" s="260"/>
      <c r="M111" s="258" t="s">
        <v>10</v>
      </c>
      <c r="N111" s="261"/>
      <c r="P111" s="12"/>
      <c r="U111" s="96"/>
      <c r="V111" s="6"/>
      <c r="W111" s="6"/>
      <c r="X111" s="6"/>
      <c r="Y111" s="6"/>
      <c r="Z111" s="6"/>
      <c r="AA111" s="6"/>
      <c r="AB111" s="6"/>
      <c r="AC111" s="99"/>
    </row>
    <row r="112" spans="1:29" ht="38.25" customHeight="1">
      <c r="A112" s="24"/>
      <c r="B112" s="24"/>
      <c r="C112" s="249" t="s">
        <v>25</v>
      </c>
      <c r="D112" s="250"/>
      <c r="E112" s="250"/>
      <c r="F112" s="251" t="s">
        <v>29</v>
      </c>
      <c r="G112" s="252"/>
      <c r="H112" s="252"/>
      <c r="I112" s="252"/>
      <c r="J112" s="251" t="s">
        <v>30</v>
      </c>
      <c r="K112" s="252"/>
      <c r="L112" s="252"/>
      <c r="M112" s="253" t="s">
        <v>121</v>
      </c>
      <c r="N112" s="254"/>
      <c r="P112" s="12"/>
      <c r="U112" s="96"/>
      <c r="V112" s="6"/>
      <c r="W112" s="6"/>
      <c r="X112" s="6"/>
      <c r="Y112" s="6"/>
      <c r="Z112" s="6"/>
      <c r="AA112" s="6"/>
      <c r="AB112" s="6"/>
      <c r="AC112" s="99"/>
    </row>
    <row r="113" spans="1:29" ht="35.25">
      <c r="A113" s="132">
        <v>44899</v>
      </c>
      <c r="B113" s="26"/>
      <c r="C113" s="26"/>
      <c r="D113" s="247">
        <f>SUM(J9)</f>
        <v>50</v>
      </c>
      <c r="E113" s="247"/>
      <c r="F113" s="248">
        <f>IF(AND($G$107&gt;=4,K9="150回以上",L9="実施"),D113*3000,0)</f>
        <v>0</v>
      </c>
      <c r="G113" s="248"/>
      <c r="H113" s="248"/>
      <c r="I113" s="248"/>
      <c r="J113" s="248">
        <f>IF(AND($G$108&gt;=4,K9="100回以上",L9="実施"),D113*2000,0)</f>
        <v>0</v>
      </c>
      <c r="K113" s="248"/>
      <c r="L113" s="248"/>
      <c r="M113" s="133">
        <f>IF(AND(F113=0,J113=0),COUNTIFS(C8:I8,"=○",V8:AB8,"&gt;=50"),0)</f>
        <v>0</v>
      </c>
      <c r="N113" s="134">
        <f t="shared" ref="N113:N121" si="22">M113*100000</f>
        <v>0</v>
      </c>
      <c r="U113" s="96"/>
      <c r="V113" s="135">
        <f>IF(M113&gt;0,SUMIFS(V8:AB8,C8:I8,"=○",V8:AB8,"&gt;=50"),0)</f>
        <v>0</v>
      </c>
      <c r="W113" s="6"/>
      <c r="X113" s="6"/>
      <c r="Y113" s="6"/>
      <c r="Z113" s="6"/>
      <c r="AA113" s="6"/>
      <c r="AB113" s="6"/>
      <c r="AC113" s="99"/>
    </row>
    <row r="114" spans="1:29" ht="35.25">
      <c r="A114" s="132">
        <f>A113+7</f>
        <v>44906</v>
      </c>
      <c r="B114" s="26"/>
      <c r="C114" s="26"/>
      <c r="D114" s="247">
        <f>SUM(J13)</f>
        <v>50</v>
      </c>
      <c r="E114" s="247"/>
      <c r="F114" s="248">
        <f>IF(AND($G$107&gt;=4,K13="150回以上",L13="実施"),D114*3000,0)</f>
        <v>0</v>
      </c>
      <c r="G114" s="248"/>
      <c r="H114" s="248"/>
      <c r="I114" s="248"/>
      <c r="J114" s="248">
        <f>IF(AND($G$108&gt;=4,K13="100回以上",L13="実施"),D114*2000,0)</f>
        <v>0</v>
      </c>
      <c r="K114" s="248"/>
      <c r="L114" s="248"/>
      <c r="M114" s="133">
        <f>IF(AND(F114=0,J114=0),COUNTIFS(C12:I12,"=○",V12:AB12,"&gt;=50"),0)</f>
        <v>1</v>
      </c>
      <c r="N114" s="134">
        <f t="shared" si="22"/>
        <v>100000</v>
      </c>
      <c r="U114" s="96"/>
      <c r="V114" s="135">
        <f>IF(M114&gt;0,SUMIFS(V12:AB12,C12:I12,"=○",V12:AB12,"&gt;=50"),0)</f>
        <v>50</v>
      </c>
      <c r="W114" s="6"/>
      <c r="X114" s="6"/>
      <c r="Y114" s="6"/>
      <c r="Z114" s="6"/>
      <c r="AA114" s="6"/>
      <c r="AB114" s="6"/>
      <c r="AC114" s="99"/>
    </row>
    <row r="115" spans="1:29" ht="35.25">
      <c r="A115" s="132">
        <f t="shared" ref="A115:A121" si="23">A114+7</f>
        <v>44913</v>
      </c>
      <c r="B115" s="26"/>
      <c r="C115" s="26"/>
      <c r="D115" s="247">
        <f>SUM(J17)</f>
        <v>50</v>
      </c>
      <c r="E115" s="247"/>
      <c r="F115" s="248">
        <f>IF(AND($G$107&gt;=4,K17="150回以上",L17="実施"),D115*3000,0)</f>
        <v>0</v>
      </c>
      <c r="G115" s="248"/>
      <c r="H115" s="248"/>
      <c r="I115" s="248"/>
      <c r="J115" s="248">
        <f>IF(AND($G$108&gt;=4,K17="100回以上",L17="実施"),D115*2000,0)</f>
        <v>0</v>
      </c>
      <c r="K115" s="248"/>
      <c r="L115" s="248"/>
      <c r="M115" s="133">
        <f>IF(AND(F115=0,J115=0),COUNTIFS(C16:I16,"=○",V16:AB16,"&gt;=50"),0)</f>
        <v>1</v>
      </c>
      <c r="N115" s="134">
        <f t="shared" si="22"/>
        <v>100000</v>
      </c>
      <c r="U115" s="96"/>
      <c r="V115" s="135">
        <f>IF(M115&gt;0,SUMIFS(V16:AB16,C16:I16,"=○",V16:AB16,"&gt;=50"),0)</f>
        <v>50</v>
      </c>
      <c r="W115" s="6"/>
      <c r="X115" s="6"/>
      <c r="Y115" s="6"/>
      <c r="Z115" s="6"/>
      <c r="AA115" s="6"/>
      <c r="AB115" s="6"/>
      <c r="AC115" s="99"/>
    </row>
    <row r="116" spans="1:29" ht="35.25">
      <c r="A116" s="132">
        <f t="shared" si="23"/>
        <v>44920</v>
      </c>
      <c r="B116" s="26"/>
      <c r="C116" s="26"/>
      <c r="D116" s="247">
        <f>SUM(J21)</f>
        <v>50</v>
      </c>
      <c r="E116" s="247"/>
      <c r="F116" s="248">
        <f>IF(AND($G$107&gt;=4,K21="150回以上",L21="実施"),D116*3000,0)</f>
        <v>0</v>
      </c>
      <c r="G116" s="248"/>
      <c r="H116" s="248"/>
      <c r="I116" s="248"/>
      <c r="J116" s="248">
        <f>IF(AND($G$108&gt;=4,K21="100回以上",L21="実施"),D116*2000,0)</f>
        <v>0</v>
      </c>
      <c r="K116" s="248"/>
      <c r="L116" s="248"/>
      <c r="M116" s="133">
        <f>IF(AND(F116=0,J116=0),COUNTIFS(C20:I20,"=○",V20:AB20,"&gt;=50"),0)</f>
        <v>1</v>
      </c>
      <c r="N116" s="134">
        <f t="shared" si="22"/>
        <v>100000</v>
      </c>
      <c r="U116" s="96"/>
      <c r="V116" s="135">
        <f>IF(M116&gt;0,SUMIFS(V20:AB20,C20:I20,"=○",V20:AB20,"&gt;=50"),0)</f>
        <v>50</v>
      </c>
      <c r="W116" s="6"/>
      <c r="X116" s="6"/>
      <c r="Y116" s="6"/>
      <c r="Z116" s="6"/>
      <c r="AA116" s="6"/>
      <c r="AB116" s="6"/>
      <c r="AC116" s="99"/>
    </row>
    <row r="117" spans="1:29" ht="35.25">
      <c r="A117" s="132">
        <f t="shared" si="23"/>
        <v>44927</v>
      </c>
      <c r="B117" s="26"/>
      <c r="C117" s="26"/>
      <c r="D117" s="247">
        <f>SUM(J25)</f>
        <v>130</v>
      </c>
      <c r="E117" s="247"/>
      <c r="F117" s="248">
        <f>IF(AND($G$107&gt;=4,K25="150回以上",L25="実施"),D117*3000,0)</f>
        <v>0</v>
      </c>
      <c r="G117" s="248"/>
      <c r="H117" s="248"/>
      <c r="I117" s="248"/>
      <c r="J117" s="248">
        <f>IF(AND($G$108&gt;=4,K25="100回以上",L25="実施"),D117*2000,0)</f>
        <v>260000</v>
      </c>
      <c r="K117" s="248"/>
      <c r="L117" s="248"/>
      <c r="M117" s="133">
        <f>IF(AND(F117=0,J117=0),COUNTIFS(C24:I24,"=○",V24:AB24,"&gt;=50"),0)</f>
        <v>0</v>
      </c>
      <c r="N117" s="134">
        <f t="shared" si="22"/>
        <v>0</v>
      </c>
      <c r="U117" s="96"/>
      <c r="V117" s="135">
        <f>IF(M117&gt;0,SUMIFS(V24:AB24,C24:I24,"=○",V24:AB24,"&gt;=50"),0)</f>
        <v>0</v>
      </c>
      <c r="W117" s="6"/>
      <c r="X117" s="6"/>
      <c r="Y117" s="6"/>
      <c r="Z117" s="6"/>
      <c r="AA117" s="6"/>
      <c r="AB117" s="6"/>
      <c r="AC117" s="99"/>
    </row>
    <row r="118" spans="1:29" ht="35.25">
      <c r="A118" s="132">
        <f t="shared" si="23"/>
        <v>44934</v>
      </c>
      <c r="B118" s="26"/>
      <c r="C118" s="26"/>
      <c r="D118" s="247">
        <f>SUM(J29)</f>
        <v>150</v>
      </c>
      <c r="E118" s="247"/>
      <c r="F118" s="248">
        <f>IF(AND($G$107&gt;=4,K29="150回以上",L29="実施"),D118*3000,0)</f>
        <v>0</v>
      </c>
      <c r="G118" s="248"/>
      <c r="H118" s="248"/>
      <c r="I118" s="248"/>
      <c r="J118" s="248">
        <f>IF(AND($G$108&gt;=4,K29="100回以上",L29="実施"),D118*2000,0)</f>
        <v>300000</v>
      </c>
      <c r="K118" s="248"/>
      <c r="L118" s="248"/>
      <c r="M118" s="133">
        <f>IF(AND(F118=0,J118=0),COUNTIFS(C28:I28,"=○",V28:AB28,"&gt;=50"),0)</f>
        <v>0</v>
      </c>
      <c r="N118" s="134">
        <f t="shared" si="22"/>
        <v>0</v>
      </c>
      <c r="U118" s="96"/>
      <c r="V118" s="135">
        <f>IF(M118&gt;0,SUMIFS(V28:AB28,C28:I28,"=○",V28:AB28,"&gt;=50"),0)</f>
        <v>0</v>
      </c>
      <c r="W118" s="6"/>
      <c r="X118" s="6"/>
      <c r="Y118" s="6"/>
      <c r="Z118" s="6"/>
      <c r="AA118" s="6"/>
      <c r="AB118" s="6"/>
      <c r="AC118" s="99"/>
    </row>
    <row r="119" spans="1:29" ht="35.25">
      <c r="A119" s="132">
        <f t="shared" si="23"/>
        <v>44941</v>
      </c>
      <c r="B119" s="26"/>
      <c r="C119" s="26"/>
      <c r="D119" s="247">
        <f>SUM(J33)</f>
        <v>140</v>
      </c>
      <c r="E119" s="247"/>
      <c r="F119" s="248">
        <f>IF(AND($G$107&gt;=4,K33="150回以上",L33="実施"),D119*3000,0)</f>
        <v>0</v>
      </c>
      <c r="G119" s="248"/>
      <c r="H119" s="248"/>
      <c r="I119" s="248"/>
      <c r="J119" s="248">
        <f>IF(AND($G$108&gt;=4,K33="100回以上",L33="実施"),D119*2000,0)</f>
        <v>280000</v>
      </c>
      <c r="K119" s="248"/>
      <c r="L119" s="248"/>
      <c r="M119" s="133">
        <f>IF(AND(F119=0,J119=0),COUNTIFS(C32:I32,"=○",V32:AB32,"&gt;=50"),0)</f>
        <v>0</v>
      </c>
      <c r="N119" s="134">
        <f t="shared" si="22"/>
        <v>0</v>
      </c>
      <c r="U119" s="96"/>
      <c r="V119" s="135">
        <f>IF(M119&gt;0,SUMIFS(V32:AB32,C32:I32,"=○",V32:AB32,"&gt;=50"),0)</f>
        <v>0</v>
      </c>
      <c r="W119" s="6"/>
      <c r="X119" s="6"/>
      <c r="Y119" s="6"/>
      <c r="Z119" s="6"/>
      <c r="AA119" s="6"/>
      <c r="AB119" s="6"/>
      <c r="AC119" s="99"/>
    </row>
    <row r="120" spans="1:29" ht="35.25">
      <c r="A120" s="132">
        <f t="shared" si="23"/>
        <v>44948</v>
      </c>
      <c r="B120" s="26"/>
      <c r="C120" s="26"/>
      <c r="D120" s="247">
        <f>SUM(J37)</f>
        <v>130</v>
      </c>
      <c r="E120" s="247"/>
      <c r="F120" s="248">
        <f>IF(AND($G$107&gt;=4,K37="150回以上",L37="実施"),D120*3000,0)</f>
        <v>0</v>
      </c>
      <c r="G120" s="248"/>
      <c r="H120" s="248"/>
      <c r="I120" s="248"/>
      <c r="J120" s="248">
        <f>IF(AND($G$108&gt;=4,K37="100回以上",L37="実施"),D120*2000,0)</f>
        <v>260000</v>
      </c>
      <c r="K120" s="248"/>
      <c r="L120" s="248"/>
      <c r="M120" s="133">
        <f>IF(AND(F120=0,J120=0),COUNTIFS(C36:I36,"=○",V36:AB36,"&gt;=50"),0)</f>
        <v>0</v>
      </c>
      <c r="N120" s="134">
        <f t="shared" si="22"/>
        <v>0</v>
      </c>
      <c r="U120" s="96"/>
      <c r="V120" s="135">
        <f>IF(M120&gt;0,SUMIFS(V36:AB36,C36:I36,"=○",V36:AB36,"&gt;=50"),0)</f>
        <v>0</v>
      </c>
      <c r="W120" s="6"/>
      <c r="X120" s="6"/>
      <c r="Y120" s="6"/>
      <c r="Z120" s="6"/>
      <c r="AA120" s="6"/>
      <c r="AB120" s="6"/>
      <c r="AC120" s="99"/>
    </row>
    <row r="121" spans="1:29" ht="36" thickBot="1">
      <c r="A121" s="132">
        <f t="shared" si="23"/>
        <v>44955</v>
      </c>
      <c r="B121" s="26"/>
      <c r="C121" s="26"/>
      <c r="D121" s="247">
        <f>SUM(J41)</f>
        <v>0</v>
      </c>
      <c r="E121" s="247"/>
      <c r="F121" s="248">
        <f>IF(AND($G$107&gt;=4,K41="150回以上",L41="実施"),D121*3000,0)</f>
        <v>0</v>
      </c>
      <c r="G121" s="248"/>
      <c r="H121" s="248"/>
      <c r="I121" s="248"/>
      <c r="J121" s="248">
        <f>IF(AND($G$108&gt;=4,K41="100回以上",L41="実施"),D121*2000,0)</f>
        <v>0</v>
      </c>
      <c r="K121" s="248"/>
      <c r="L121" s="248"/>
      <c r="M121" s="133">
        <f>IF(AND(F121=0,J121=0),COUNTIFS(C40:I40,"=○",V40:AB40,"&gt;=50"),0)</f>
        <v>0</v>
      </c>
      <c r="N121" s="134">
        <f t="shared" si="22"/>
        <v>0</v>
      </c>
      <c r="U121" s="96"/>
      <c r="V121" s="135">
        <f>IF(M121&gt;0,SUMIFS(V40:AB40,C40:I40,"=○",V40:AB40,"&gt;=50"),0)</f>
        <v>0</v>
      </c>
      <c r="W121" s="6"/>
      <c r="X121" s="6"/>
      <c r="Y121" s="6"/>
      <c r="Z121" s="6"/>
      <c r="AA121" s="6"/>
      <c r="AB121" s="6"/>
      <c r="AC121" s="99"/>
    </row>
    <row r="122" spans="1:29" ht="36" thickTop="1">
      <c r="A122" s="28" t="s">
        <v>24</v>
      </c>
      <c r="B122" s="28"/>
      <c r="C122" s="28"/>
      <c r="D122" s="240">
        <f>SUM(D113:E121)</f>
        <v>750</v>
      </c>
      <c r="E122" s="240"/>
      <c r="F122" s="241">
        <f>SUM(F113:I121)</f>
        <v>0</v>
      </c>
      <c r="G122" s="241"/>
      <c r="H122" s="241"/>
      <c r="I122" s="241"/>
      <c r="J122" s="241">
        <f>SUM(J113:L121)</f>
        <v>1100000</v>
      </c>
      <c r="K122" s="241"/>
      <c r="L122" s="241"/>
      <c r="M122" s="136">
        <f>SUM(M113:M121)</f>
        <v>3</v>
      </c>
      <c r="N122" s="137">
        <f>SUM(N113:N121)</f>
        <v>300000</v>
      </c>
      <c r="U122" s="96"/>
      <c r="V122" s="6"/>
      <c r="W122" s="6"/>
      <c r="X122" s="6"/>
      <c r="Y122" s="6"/>
      <c r="Z122" s="6"/>
      <c r="AA122" s="6"/>
      <c r="AB122" s="6"/>
      <c r="AC122" s="99"/>
    </row>
    <row r="123" spans="1:29" ht="45" customHeight="1" thickBot="1">
      <c r="A123" s="131" t="s">
        <v>122</v>
      </c>
      <c r="B123" s="41"/>
      <c r="C123" s="41"/>
      <c r="D123" s="41"/>
      <c r="E123" s="41"/>
      <c r="F123" s="242">
        <f ca="1">SUMIF(F113:I121,"&gt;0",D113:E121)</f>
        <v>0</v>
      </c>
      <c r="G123" s="242"/>
      <c r="H123" s="242"/>
      <c r="I123" s="242"/>
      <c r="J123" s="242">
        <f ca="1">SUMIF(J113:L121,"&gt;0",D113:E121)</f>
        <v>550</v>
      </c>
      <c r="K123" s="242"/>
      <c r="L123" s="242"/>
      <c r="M123" s="138"/>
      <c r="N123" s="139">
        <f>SUM(V113:V121)</f>
        <v>150</v>
      </c>
      <c r="U123" s="140"/>
      <c r="V123" s="141"/>
      <c r="W123" s="141"/>
      <c r="X123" s="141"/>
      <c r="Y123" s="141"/>
      <c r="Z123" s="141"/>
      <c r="AA123" s="141"/>
      <c r="AB123" s="141"/>
      <c r="AC123" s="142"/>
    </row>
    <row r="124" spans="1:29" ht="33.75" customHeight="1">
      <c r="A124" s="131"/>
      <c r="B124" s="41"/>
      <c r="C124" s="41"/>
      <c r="D124" s="41"/>
      <c r="E124" s="41"/>
      <c r="F124" s="143"/>
      <c r="G124" s="143"/>
      <c r="H124" s="143"/>
      <c r="I124" s="143"/>
      <c r="J124" s="143"/>
      <c r="K124" s="143"/>
      <c r="L124" s="143"/>
      <c r="M124" s="144"/>
      <c r="N124" s="145"/>
    </row>
    <row r="125" spans="1:29" s="208" customFormat="1" ht="108.75" customHeight="1">
      <c r="A125" s="209" t="s">
        <v>179</v>
      </c>
      <c r="B125" s="41"/>
      <c r="C125" s="245" t="s">
        <v>188</v>
      </c>
      <c r="D125" s="246"/>
      <c r="E125" s="246"/>
      <c r="F125" s="246"/>
      <c r="G125" s="246"/>
      <c r="H125" s="246"/>
      <c r="I125" s="246"/>
      <c r="J125" s="246"/>
      <c r="K125" s="246"/>
      <c r="L125" s="246"/>
      <c r="M125" s="246"/>
      <c r="N125" s="246"/>
    </row>
    <row r="126" spans="1:29" ht="35.25">
      <c r="A126" s="207"/>
      <c r="B126" s="25"/>
      <c r="C126" s="213"/>
      <c r="D126" s="243" t="s">
        <v>123</v>
      </c>
      <c r="E126" s="243"/>
      <c r="F126" s="243"/>
      <c r="G126" s="243"/>
      <c r="H126" s="243"/>
      <c r="I126" s="244" t="s">
        <v>124</v>
      </c>
      <c r="J126" s="244"/>
      <c r="K126" s="244"/>
      <c r="L126" s="244"/>
      <c r="M126" s="146"/>
    </row>
    <row r="127" spans="1:29" ht="35.25">
      <c r="A127" s="25"/>
      <c r="B127" s="232" t="s">
        <v>125</v>
      </c>
      <c r="C127" s="232"/>
      <c r="D127" s="222" t="s">
        <v>178</v>
      </c>
      <c r="E127" s="223"/>
      <c r="F127" s="223"/>
      <c r="G127" s="223"/>
      <c r="H127" s="224"/>
      <c r="I127" s="222" t="s">
        <v>178</v>
      </c>
      <c r="J127" s="223"/>
      <c r="K127" s="223"/>
      <c r="L127" s="224"/>
    </row>
    <row r="128" spans="1:29" ht="35.25">
      <c r="A128" s="25"/>
      <c r="B128" s="232" t="s">
        <v>126</v>
      </c>
      <c r="C128" s="232"/>
      <c r="D128" s="222" t="s">
        <v>185</v>
      </c>
      <c r="E128" s="223"/>
      <c r="F128" s="223"/>
      <c r="G128" s="223"/>
      <c r="H128" s="224"/>
      <c r="I128" s="222" t="s">
        <v>184</v>
      </c>
      <c r="J128" s="223"/>
      <c r="K128" s="223"/>
      <c r="L128" s="224"/>
    </row>
    <row r="129" spans="1:15" ht="35.25">
      <c r="A129" s="25"/>
      <c r="B129" s="232" t="s">
        <v>127</v>
      </c>
      <c r="C129" s="232"/>
      <c r="D129" s="222" t="s">
        <v>185</v>
      </c>
      <c r="E129" s="223"/>
      <c r="F129" s="223"/>
      <c r="G129" s="223"/>
      <c r="H129" s="224"/>
      <c r="I129" s="222" t="s">
        <v>189</v>
      </c>
      <c r="J129" s="223"/>
      <c r="K129" s="223"/>
      <c r="L129" s="224"/>
    </row>
    <row r="130" spans="1:15" ht="35.25">
      <c r="A130" s="25"/>
      <c r="B130" s="232" t="s">
        <v>128</v>
      </c>
      <c r="C130" s="232"/>
      <c r="D130" s="222" t="s">
        <v>178</v>
      </c>
      <c r="E130" s="223"/>
      <c r="F130" s="223"/>
      <c r="G130" s="223"/>
      <c r="H130" s="224"/>
      <c r="I130" s="222" t="s">
        <v>183</v>
      </c>
      <c r="J130" s="223"/>
      <c r="K130" s="223"/>
      <c r="L130" s="224"/>
    </row>
    <row r="131" spans="1:15" ht="35.25">
      <c r="A131" s="25"/>
      <c r="B131" s="232" t="s">
        <v>129</v>
      </c>
      <c r="C131" s="232"/>
      <c r="D131" s="222" t="s">
        <v>187</v>
      </c>
      <c r="E131" s="223"/>
      <c r="F131" s="223"/>
      <c r="G131" s="223"/>
      <c r="H131" s="224"/>
      <c r="I131" s="222" t="s">
        <v>186</v>
      </c>
      <c r="J131" s="223"/>
      <c r="K131" s="223"/>
      <c r="L131" s="224"/>
    </row>
    <row r="132" spans="1:15" ht="35.25">
      <c r="A132" s="25"/>
      <c r="B132" s="232" t="s">
        <v>130</v>
      </c>
      <c r="C132" s="232"/>
      <c r="D132" s="222" t="s">
        <v>187</v>
      </c>
      <c r="E132" s="223"/>
      <c r="F132" s="223"/>
      <c r="G132" s="223"/>
      <c r="H132" s="224"/>
      <c r="I132" s="222" t="s">
        <v>190</v>
      </c>
      <c r="J132" s="223"/>
      <c r="K132" s="223"/>
      <c r="L132" s="224"/>
    </row>
    <row r="133" spans="1:15" ht="35.25">
      <c r="A133" s="25"/>
      <c r="B133" s="232" t="s">
        <v>131</v>
      </c>
      <c r="C133" s="232"/>
      <c r="D133" s="222" t="s">
        <v>187</v>
      </c>
      <c r="E133" s="223"/>
      <c r="F133" s="223"/>
      <c r="G133" s="223"/>
      <c r="H133" s="224"/>
      <c r="I133" s="222" t="s">
        <v>186</v>
      </c>
      <c r="J133" s="223"/>
      <c r="K133" s="223"/>
      <c r="L133" s="224"/>
    </row>
    <row r="134" spans="1:15" ht="35.25">
      <c r="A134" s="25"/>
      <c r="B134" s="147" t="s">
        <v>132</v>
      </c>
      <c r="C134" s="233" t="s">
        <v>153</v>
      </c>
      <c r="D134" s="233"/>
      <c r="E134" s="233"/>
      <c r="F134" s="233"/>
      <c r="G134" s="233"/>
      <c r="H134" s="233"/>
      <c r="I134" s="233"/>
      <c r="J134" s="233"/>
      <c r="K134" s="233"/>
      <c r="L134" s="234"/>
    </row>
    <row r="135" spans="1:15" ht="55.5" customHeight="1">
      <c r="A135" s="148"/>
      <c r="B135" s="235"/>
      <c r="C135" s="236"/>
      <c r="D135" s="236"/>
      <c r="E135" s="236"/>
      <c r="F135" s="236"/>
      <c r="G135" s="236"/>
      <c r="H135" s="236"/>
      <c r="I135" s="236"/>
      <c r="J135" s="236"/>
      <c r="K135" s="236"/>
      <c r="L135" s="237"/>
    </row>
    <row r="136" spans="1:15" ht="99.75" customHeight="1">
      <c r="A136" s="238" t="s">
        <v>133</v>
      </c>
      <c r="B136" s="239"/>
      <c r="C136" s="239"/>
      <c r="D136" s="239"/>
      <c r="E136" s="239"/>
      <c r="F136" s="239"/>
      <c r="G136" s="239"/>
      <c r="H136" s="239"/>
      <c r="I136" s="239"/>
      <c r="J136" s="239"/>
      <c r="K136" s="239"/>
      <c r="L136" s="239"/>
      <c r="M136" s="239"/>
      <c r="N136" s="239"/>
    </row>
    <row r="137" spans="1:15" ht="39.75" customHeight="1">
      <c r="A137" s="149" t="s">
        <v>15</v>
      </c>
      <c r="B137" s="228"/>
      <c r="C137" s="229"/>
      <c r="D137" s="229"/>
      <c r="E137" s="229"/>
      <c r="F137" s="229"/>
      <c r="G137" s="229"/>
      <c r="H137" s="230"/>
      <c r="I137" s="220" t="s">
        <v>16</v>
      </c>
      <c r="J137" s="220"/>
      <c r="K137" s="220"/>
      <c r="L137" s="221"/>
      <c r="M137" s="221"/>
      <c r="N137" s="221"/>
      <c r="O137" s="20"/>
    </row>
    <row r="138" spans="1:15" ht="39.75" customHeight="1">
      <c r="A138" s="149" t="s">
        <v>17</v>
      </c>
      <c r="B138" s="222"/>
      <c r="C138" s="223"/>
      <c r="D138" s="223"/>
      <c r="E138" s="223"/>
      <c r="F138" s="223"/>
      <c r="G138" s="223"/>
      <c r="H138" s="224"/>
      <c r="I138" s="220" t="s">
        <v>18</v>
      </c>
      <c r="J138" s="220"/>
      <c r="K138" s="220"/>
      <c r="L138" s="231"/>
      <c r="M138" s="231"/>
      <c r="N138" s="231"/>
      <c r="O138" s="19"/>
    </row>
    <row r="139" spans="1:15" ht="39.75" customHeight="1">
      <c r="A139" s="149" t="s">
        <v>19</v>
      </c>
      <c r="B139" s="217"/>
      <c r="C139" s="218"/>
      <c r="D139" s="218"/>
      <c r="E139" s="218"/>
      <c r="F139" s="218"/>
      <c r="G139" s="218"/>
      <c r="H139" s="219"/>
      <c r="I139" s="220" t="s">
        <v>20</v>
      </c>
      <c r="J139" s="220"/>
      <c r="K139" s="220"/>
      <c r="L139" s="221"/>
      <c r="M139" s="221"/>
      <c r="N139" s="221"/>
      <c r="O139" s="19"/>
    </row>
    <row r="140" spans="1:15" ht="39.75" customHeight="1">
      <c r="A140" s="149" t="s">
        <v>22</v>
      </c>
      <c r="B140" s="222"/>
      <c r="C140" s="223"/>
      <c r="D140" s="223"/>
      <c r="E140" s="223"/>
      <c r="F140" s="223"/>
      <c r="G140" s="223"/>
      <c r="H140" s="223"/>
      <c r="I140" s="223"/>
      <c r="J140" s="223"/>
      <c r="K140" s="223"/>
      <c r="L140" s="223"/>
      <c r="M140" s="223"/>
      <c r="N140" s="224"/>
      <c r="O140" s="18"/>
    </row>
    <row r="141" spans="1:15" ht="39.75" customHeight="1">
      <c r="A141" s="149" t="s">
        <v>21</v>
      </c>
      <c r="B141" s="222"/>
      <c r="C141" s="223"/>
      <c r="D141" s="223"/>
      <c r="E141" s="223"/>
      <c r="F141" s="223"/>
      <c r="G141" s="223"/>
      <c r="H141" s="223"/>
      <c r="I141" s="223"/>
      <c r="J141" s="223"/>
      <c r="K141" s="223"/>
      <c r="L141" s="223"/>
      <c r="M141" s="223"/>
      <c r="N141" s="224"/>
      <c r="O141" s="21"/>
    </row>
    <row r="142" spans="1:15" ht="39.950000000000003" customHeight="1">
      <c r="I142" s="150" t="s">
        <v>134</v>
      </c>
    </row>
    <row r="143" spans="1:15" ht="39.950000000000003" customHeight="1">
      <c r="I143" s="225" t="s">
        <v>135</v>
      </c>
      <c r="J143" s="226"/>
      <c r="K143" s="226"/>
      <c r="L143" s="227"/>
      <c r="M143" s="227"/>
      <c r="N143" s="227"/>
    </row>
    <row r="144" spans="1:15" ht="39.950000000000003" customHeight="1">
      <c r="I144" s="214" t="s">
        <v>136</v>
      </c>
      <c r="J144" s="214"/>
      <c r="K144" s="214"/>
      <c r="L144" s="215"/>
      <c r="M144" s="215"/>
      <c r="N144" s="215"/>
    </row>
    <row r="145" spans="9:14" ht="39.950000000000003" customHeight="1">
      <c r="I145" s="214" t="s">
        <v>137</v>
      </c>
      <c r="J145" s="214"/>
      <c r="K145" s="214"/>
      <c r="L145" s="216"/>
      <c r="M145" s="216"/>
      <c r="N145" s="216"/>
    </row>
    <row r="146" spans="9:14" ht="39.950000000000003" customHeight="1">
      <c r="I146" s="214" t="s">
        <v>38</v>
      </c>
      <c r="J146" s="214"/>
      <c r="K146" s="214"/>
      <c r="L146" s="215"/>
      <c r="M146" s="215"/>
      <c r="N146" s="215"/>
    </row>
    <row r="147" spans="9:14" ht="39.950000000000003" customHeight="1"/>
    <row r="148" spans="9:14" ht="39.950000000000003" customHeight="1"/>
    <row r="149" spans="9:14" ht="39.950000000000003" customHeight="1"/>
    <row r="150" spans="9:14" ht="39.950000000000003" customHeight="1"/>
    <row r="151" spans="9:14" ht="39.950000000000003" customHeight="1"/>
    <row r="152" spans="9:14" ht="39.950000000000003" customHeight="1"/>
    <row r="153" spans="9:14" ht="39.950000000000003" customHeight="1"/>
    <row r="154" spans="9:14" ht="39.950000000000003" customHeight="1"/>
    <row r="155" spans="9:14" ht="39.950000000000003" customHeight="1"/>
  </sheetData>
  <sheetProtection algorithmName="SHA-512" hashValue="WeeajpMWVPZjEv6E3ZVrXi7w+bd4KVVlTjEhI3HAzshGInLvu3ZbS/0JMU7/9RxnLXa0kJmxmzGu/uy1JBYhEg==" saltValue="64S2lqewabI4POekvC9rmA==" spinCount="100000" sheet="1" selectLockedCells="1" selectUnlockedCells="1"/>
  <mergeCells count="176">
    <mergeCell ref="C1:J1"/>
    <mergeCell ref="J5:J6"/>
    <mergeCell ref="K5:K6"/>
    <mergeCell ref="L5:L6"/>
    <mergeCell ref="M5:N6"/>
    <mergeCell ref="J7:L7"/>
    <mergeCell ref="M7:N7"/>
    <mergeCell ref="A12:B12"/>
    <mergeCell ref="M12:N12"/>
    <mergeCell ref="M13:N13"/>
    <mergeCell ref="M14:N14"/>
    <mergeCell ref="A15:B15"/>
    <mergeCell ref="J15:L15"/>
    <mergeCell ref="M15:N15"/>
    <mergeCell ref="A8:B8"/>
    <mergeCell ref="M8:N8"/>
    <mergeCell ref="M9:N9"/>
    <mergeCell ref="M10:N10"/>
    <mergeCell ref="A11:B11"/>
    <mergeCell ref="J11:L11"/>
    <mergeCell ref="M11:N11"/>
    <mergeCell ref="A20:B20"/>
    <mergeCell ref="M20:N20"/>
    <mergeCell ref="M21:N21"/>
    <mergeCell ref="M22:N22"/>
    <mergeCell ref="A23:B23"/>
    <mergeCell ref="J23:L23"/>
    <mergeCell ref="M23:N23"/>
    <mergeCell ref="A16:B16"/>
    <mergeCell ref="M16:N16"/>
    <mergeCell ref="M17:N17"/>
    <mergeCell ref="M18:N18"/>
    <mergeCell ref="A19:B19"/>
    <mergeCell ref="J19:L19"/>
    <mergeCell ref="M19:N19"/>
    <mergeCell ref="A28:B28"/>
    <mergeCell ref="M28:N28"/>
    <mergeCell ref="M29:N29"/>
    <mergeCell ref="M30:N30"/>
    <mergeCell ref="A31:B31"/>
    <mergeCell ref="J31:L31"/>
    <mergeCell ref="M31:N31"/>
    <mergeCell ref="A24:B24"/>
    <mergeCell ref="M24:N24"/>
    <mergeCell ref="M25:N25"/>
    <mergeCell ref="M26:N26"/>
    <mergeCell ref="A27:B27"/>
    <mergeCell ref="J27:L27"/>
    <mergeCell ref="M27:N27"/>
    <mergeCell ref="A36:B36"/>
    <mergeCell ref="M36:N36"/>
    <mergeCell ref="M37:N37"/>
    <mergeCell ref="M38:N38"/>
    <mergeCell ref="A39:B39"/>
    <mergeCell ref="J39:L39"/>
    <mergeCell ref="M39:N39"/>
    <mergeCell ref="A32:B32"/>
    <mergeCell ref="M32:N32"/>
    <mergeCell ref="M33:N33"/>
    <mergeCell ref="M34:N34"/>
    <mergeCell ref="A35:B35"/>
    <mergeCell ref="J35:L35"/>
    <mergeCell ref="M35:N35"/>
    <mergeCell ref="C47:J47"/>
    <mergeCell ref="A60:M61"/>
    <mergeCell ref="A62:M63"/>
    <mergeCell ref="A68:O68"/>
    <mergeCell ref="B74:M74"/>
    <mergeCell ref="B77:M77"/>
    <mergeCell ref="A40:B40"/>
    <mergeCell ref="M40:N40"/>
    <mergeCell ref="M41:N41"/>
    <mergeCell ref="M42:N42"/>
    <mergeCell ref="E44:I44"/>
    <mergeCell ref="J44:K44"/>
    <mergeCell ref="L87:N87"/>
    <mergeCell ref="L88:N88"/>
    <mergeCell ref="L89:N89"/>
    <mergeCell ref="L90:N90"/>
    <mergeCell ref="I91:K91"/>
    <mergeCell ref="L91:N91"/>
    <mergeCell ref="D81:L81"/>
    <mergeCell ref="F82:H82"/>
    <mergeCell ref="I82:L82"/>
    <mergeCell ref="L84:N84"/>
    <mergeCell ref="L85:N85"/>
    <mergeCell ref="L86:N86"/>
    <mergeCell ref="C112:E112"/>
    <mergeCell ref="F112:I112"/>
    <mergeCell ref="J112:L112"/>
    <mergeCell ref="M112:N112"/>
    <mergeCell ref="D113:E113"/>
    <mergeCell ref="F113:I113"/>
    <mergeCell ref="J113:L113"/>
    <mergeCell ref="A94:N94"/>
    <mergeCell ref="A98:N98"/>
    <mergeCell ref="F101:J101"/>
    <mergeCell ref="C111:E111"/>
    <mergeCell ref="F111:I111"/>
    <mergeCell ref="J111:L111"/>
    <mergeCell ref="M111:N111"/>
    <mergeCell ref="D116:E116"/>
    <mergeCell ref="F116:I116"/>
    <mergeCell ref="J116:L116"/>
    <mergeCell ref="D117:E117"/>
    <mergeCell ref="F117:I117"/>
    <mergeCell ref="J117:L117"/>
    <mergeCell ref="D114:E114"/>
    <mergeCell ref="F114:I114"/>
    <mergeCell ref="J114:L114"/>
    <mergeCell ref="D115:E115"/>
    <mergeCell ref="F115:I115"/>
    <mergeCell ref="J115:L115"/>
    <mergeCell ref="D120:E120"/>
    <mergeCell ref="F120:I120"/>
    <mergeCell ref="J120:L120"/>
    <mergeCell ref="D121:E121"/>
    <mergeCell ref="F121:I121"/>
    <mergeCell ref="J121:L121"/>
    <mergeCell ref="D118:E118"/>
    <mergeCell ref="F118:I118"/>
    <mergeCell ref="J118:L118"/>
    <mergeCell ref="D119:E119"/>
    <mergeCell ref="F119:I119"/>
    <mergeCell ref="J119:L119"/>
    <mergeCell ref="B127:C127"/>
    <mergeCell ref="D127:H127"/>
    <mergeCell ref="I127:L127"/>
    <mergeCell ref="B128:C128"/>
    <mergeCell ref="D128:H128"/>
    <mergeCell ref="I128:L128"/>
    <mergeCell ref="D122:E122"/>
    <mergeCell ref="F122:I122"/>
    <mergeCell ref="J122:L122"/>
    <mergeCell ref="F123:I123"/>
    <mergeCell ref="J123:L123"/>
    <mergeCell ref="D126:H126"/>
    <mergeCell ref="I126:L126"/>
    <mergeCell ref="C125:N125"/>
    <mergeCell ref="B131:C131"/>
    <mergeCell ref="D131:H131"/>
    <mergeCell ref="I131:L131"/>
    <mergeCell ref="B132:C132"/>
    <mergeCell ref="D132:H132"/>
    <mergeCell ref="I132:L132"/>
    <mergeCell ref="B129:C129"/>
    <mergeCell ref="D129:H129"/>
    <mergeCell ref="I129:L129"/>
    <mergeCell ref="B130:C130"/>
    <mergeCell ref="D130:H130"/>
    <mergeCell ref="I130:L130"/>
    <mergeCell ref="B137:H137"/>
    <mergeCell ref="I137:K137"/>
    <mergeCell ref="L137:N137"/>
    <mergeCell ref="B138:H138"/>
    <mergeCell ref="I138:K138"/>
    <mergeCell ref="L138:N138"/>
    <mergeCell ref="B133:C133"/>
    <mergeCell ref="D133:H133"/>
    <mergeCell ref="I133:L133"/>
    <mergeCell ref="C134:L134"/>
    <mergeCell ref="B135:L135"/>
    <mergeCell ref="A136:N136"/>
    <mergeCell ref="I144:K144"/>
    <mergeCell ref="L144:N144"/>
    <mergeCell ref="I145:K145"/>
    <mergeCell ref="L145:N145"/>
    <mergeCell ref="I146:K146"/>
    <mergeCell ref="L146:N146"/>
    <mergeCell ref="B139:H139"/>
    <mergeCell ref="I139:K139"/>
    <mergeCell ref="L139:N139"/>
    <mergeCell ref="B140:N140"/>
    <mergeCell ref="B141:N141"/>
    <mergeCell ref="I143:K143"/>
    <mergeCell ref="L143:N143"/>
  </mergeCells>
  <phoneticPr fontId="2"/>
  <dataValidations count="3">
    <dataValidation imeMode="fullKatakana" allowBlank="1" showInputMessage="1" showErrorMessage="1" sqref="L88:N88 L90:N90 B140:N140"/>
    <dataValidation type="list" allowBlank="1" showInputMessage="1" showErrorMessage="1" sqref="C8:I8 C32:I32 C28:I28 C36:I36 C24:I24 C12:I12 C40:I40 C20:I20 C16:I16">
      <formula1>"○,　"</formula1>
    </dataValidation>
    <dataValidation type="list" allowBlank="1" showInputMessage="1" sqref="K29 K17 K25 K41 K33 K37 K13 K21 K9">
      <formula1>"100回未満,100回以上,150回以上"</formula1>
    </dataValidation>
  </dataValidations>
  <printOptions horizontalCentered="1"/>
  <pageMargins left="0.70866141732283472" right="0.70866141732283472" top="0.74803149606299213" bottom="0.74803149606299213" header="0.31496062992125984" footer="0.31496062992125984"/>
  <pageSetup paperSize="9" scale="31" fitToHeight="3" orientation="portrait" r:id="rId1"/>
  <rowBreaks count="2" manualBreakCount="2">
    <brk id="45" max="14" man="1"/>
    <brk id="82"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7"/>
  <sheetViews>
    <sheetView view="pageBreakPreview" topLeftCell="B118" zoomScale="70" zoomScaleNormal="100" zoomScaleSheetLayoutView="70" workbookViewId="0">
      <selection activeCell="D125" sqref="D125"/>
    </sheetView>
  </sheetViews>
  <sheetFormatPr defaultRowHeight="18.75"/>
  <cols>
    <col min="1" max="1" width="33.5" style="183" customWidth="1"/>
    <col min="2" max="2" width="11.875" style="183" customWidth="1"/>
    <col min="3" max="9" width="16.375" style="183" customWidth="1"/>
    <col min="10" max="10" width="17.625" style="183" customWidth="1"/>
    <col min="11" max="11" width="20.375" style="183" customWidth="1"/>
    <col min="12" max="12" width="13.25" style="183" customWidth="1"/>
    <col min="13" max="13" width="12.875" style="183" customWidth="1"/>
    <col min="14" max="14" width="17.875" style="183" customWidth="1"/>
    <col min="15" max="15" width="7.375" style="183" customWidth="1"/>
    <col min="16" max="16" width="25.75" style="183" customWidth="1"/>
    <col min="17" max="17" width="9" style="183" customWidth="1"/>
    <col min="18" max="16384" width="9" style="183"/>
  </cols>
  <sheetData>
    <row r="1" spans="1:25" ht="35.25">
      <c r="A1" s="52" t="s">
        <v>155</v>
      </c>
      <c r="B1" s="52"/>
      <c r="C1" s="383" t="s">
        <v>149</v>
      </c>
      <c r="D1" s="384"/>
      <c r="E1" s="384"/>
      <c r="F1" s="384"/>
      <c r="G1" s="384"/>
      <c r="H1" s="384"/>
      <c r="I1" s="384"/>
      <c r="J1" s="15"/>
      <c r="M1" s="22" t="s">
        <v>60</v>
      </c>
    </row>
    <row r="2" spans="1:25" ht="48" customHeight="1">
      <c r="A2" s="164" t="s">
        <v>61</v>
      </c>
      <c r="B2" s="15"/>
      <c r="C2" s="15"/>
      <c r="D2" s="15"/>
      <c r="E2" s="15"/>
      <c r="F2" s="15"/>
      <c r="G2" s="15"/>
      <c r="H2" s="15"/>
      <c r="I2" s="15"/>
      <c r="J2" s="15"/>
      <c r="K2" s="15"/>
      <c r="L2" s="184" t="s">
        <v>56</v>
      </c>
      <c r="M2" s="184"/>
    </row>
    <row r="3" spans="1:25" ht="12" customHeight="1">
      <c r="A3" s="15"/>
      <c r="B3" s="15"/>
      <c r="C3" s="15"/>
      <c r="D3" s="15"/>
      <c r="E3" s="15"/>
      <c r="F3" s="15"/>
      <c r="G3" s="15"/>
      <c r="H3" s="15"/>
      <c r="I3" s="15"/>
      <c r="J3" s="15"/>
      <c r="K3" s="15"/>
      <c r="N3" s="16"/>
    </row>
    <row r="4" spans="1:25" ht="39" customHeight="1">
      <c r="A4" s="15" t="s">
        <v>28</v>
      </c>
      <c r="B4" s="15"/>
      <c r="C4" s="15"/>
      <c r="D4" s="15"/>
      <c r="E4" s="15"/>
      <c r="F4" s="15"/>
      <c r="G4" s="15"/>
      <c r="H4" s="15"/>
      <c r="I4" s="15"/>
      <c r="J4" s="15"/>
      <c r="K4" s="15"/>
      <c r="L4" s="22"/>
      <c r="N4" s="16"/>
    </row>
    <row r="5" spans="1:25" ht="28.5" customHeight="1">
      <c r="A5" s="89" t="s">
        <v>93</v>
      </c>
      <c r="B5" s="15"/>
      <c r="C5" s="15"/>
      <c r="D5" s="15"/>
      <c r="E5" s="15"/>
      <c r="F5" s="15"/>
      <c r="G5" s="15"/>
      <c r="H5" s="15"/>
      <c r="I5" s="15"/>
      <c r="J5" s="15"/>
      <c r="K5" s="15"/>
      <c r="L5" s="15"/>
      <c r="M5" s="15"/>
      <c r="N5" s="16"/>
    </row>
    <row r="6" spans="1:25" ht="28.5" customHeight="1" thickBot="1">
      <c r="A6" s="203"/>
      <c r="B6" s="204"/>
      <c r="C6" s="204"/>
      <c r="D6" s="204"/>
      <c r="E6" s="204"/>
      <c r="F6" s="204"/>
      <c r="G6" s="204"/>
      <c r="H6" s="204"/>
      <c r="I6" s="204"/>
      <c r="J6" s="204"/>
      <c r="K6" s="204"/>
      <c r="L6" s="17"/>
      <c r="M6" s="17"/>
      <c r="Q6" s="90" t="s">
        <v>95</v>
      </c>
    </row>
    <row r="7" spans="1:25" ht="30.75" customHeight="1" thickBot="1">
      <c r="A7" s="385"/>
      <c r="B7" s="386"/>
      <c r="C7" s="180" t="s">
        <v>0</v>
      </c>
      <c r="D7" s="180" t="s">
        <v>1</v>
      </c>
      <c r="E7" s="180" t="s">
        <v>2</v>
      </c>
      <c r="F7" s="180" t="s">
        <v>3</v>
      </c>
      <c r="G7" s="180" t="s">
        <v>4</v>
      </c>
      <c r="H7" s="180" t="s">
        <v>5</v>
      </c>
      <c r="I7" s="180" t="s">
        <v>6</v>
      </c>
      <c r="J7" s="17"/>
      <c r="K7" s="17"/>
      <c r="L7" s="389" t="s">
        <v>8</v>
      </c>
      <c r="M7" s="389"/>
      <c r="Q7" s="92"/>
      <c r="R7" s="93"/>
      <c r="S7" s="93"/>
      <c r="T7" s="93"/>
      <c r="U7" s="93"/>
      <c r="V7" s="93"/>
      <c r="W7" s="93"/>
      <c r="X7" s="93"/>
      <c r="Y7" s="94"/>
    </row>
    <row r="8" spans="1:25" ht="27.75" customHeight="1">
      <c r="A8" s="387"/>
      <c r="B8" s="388"/>
      <c r="C8" s="95">
        <v>44899</v>
      </c>
      <c r="D8" s="95">
        <f t="shared" ref="D8:I8" si="0">C8+1</f>
        <v>44900</v>
      </c>
      <c r="E8" s="95">
        <f t="shared" si="0"/>
        <v>44901</v>
      </c>
      <c r="F8" s="95">
        <f t="shared" si="0"/>
        <v>44902</v>
      </c>
      <c r="G8" s="95">
        <f t="shared" si="0"/>
        <v>44903</v>
      </c>
      <c r="H8" s="95">
        <f t="shared" si="0"/>
        <v>44904</v>
      </c>
      <c r="I8" s="185">
        <f t="shared" si="0"/>
        <v>44905</v>
      </c>
      <c r="J8" s="375" t="s">
        <v>156</v>
      </c>
      <c r="K8" s="376"/>
      <c r="L8" s="165"/>
      <c r="M8" s="166"/>
      <c r="Q8" s="96"/>
      <c r="R8" s="167">
        <v>44899</v>
      </c>
      <c r="S8" s="157">
        <f t="shared" ref="S8:X8" si="1">R8+1</f>
        <v>44900</v>
      </c>
      <c r="T8" s="157">
        <f t="shared" si="1"/>
        <v>44901</v>
      </c>
      <c r="U8" s="157">
        <f t="shared" si="1"/>
        <v>44902</v>
      </c>
      <c r="V8" s="157">
        <f t="shared" si="1"/>
        <v>44903</v>
      </c>
      <c r="W8" s="157">
        <f t="shared" si="1"/>
        <v>44904</v>
      </c>
      <c r="X8" s="168">
        <f t="shared" si="1"/>
        <v>44905</v>
      </c>
      <c r="Y8" s="99"/>
    </row>
    <row r="9" spans="1:25" ht="33" customHeight="1">
      <c r="A9" s="377" t="s">
        <v>157</v>
      </c>
      <c r="B9" s="378"/>
      <c r="C9" s="186" t="str">
        <f t="shared" ref="C9:I9" si="2">IF(C10+C11&gt;=50,"○","")</f>
        <v/>
      </c>
      <c r="D9" s="186" t="str">
        <f t="shared" si="2"/>
        <v/>
      </c>
      <c r="E9" s="186" t="str">
        <f t="shared" si="2"/>
        <v>○</v>
      </c>
      <c r="F9" s="186" t="str">
        <f t="shared" si="2"/>
        <v/>
      </c>
      <c r="G9" s="186" t="str">
        <f t="shared" si="2"/>
        <v>○</v>
      </c>
      <c r="H9" s="186" t="str">
        <f t="shared" si="2"/>
        <v>○</v>
      </c>
      <c r="I9" s="187" t="str">
        <f t="shared" si="2"/>
        <v/>
      </c>
      <c r="J9" s="379" t="str">
        <f>IF(COUNTIF(C9:I9,"=○")&gt;0,"達成　","―　")</f>
        <v>達成　</v>
      </c>
      <c r="K9" s="380"/>
      <c r="L9" s="165"/>
      <c r="M9" s="166"/>
      <c r="Q9" s="96"/>
      <c r="R9" s="51">
        <f t="shared" ref="R9:X9" si="3">C10+C11</f>
        <v>0</v>
      </c>
      <c r="S9" s="51">
        <f t="shared" si="3"/>
        <v>0</v>
      </c>
      <c r="T9" s="51">
        <f t="shared" si="3"/>
        <v>100</v>
      </c>
      <c r="U9" s="51">
        <f t="shared" si="3"/>
        <v>0</v>
      </c>
      <c r="V9" s="51">
        <f t="shared" si="3"/>
        <v>50</v>
      </c>
      <c r="W9" s="51">
        <f t="shared" si="3"/>
        <v>50</v>
      </c>
      <c r="X9" s="51">
        <f t="shared" si="3"/>
        <v>0</v>
      </c>
      <c r="Y9" s="99"/>
    </row>
    <row r="10" spans="1:25" ht="33" customHeight="1" thickBot="1">
      <c r="A10" s="54" t="s">
        <v>158</v>
      </c>
      <c r="B10" s="53" t="s">
        <v>39</v>
      </c>
      <c r="C10" s="51"/>
      <c r="D10" s="51"/>
      <c r="E10" s="51">
        <v>100</v>
      </c>
      <c r="F10" s="51"/>
      <c r="G10" s="51">
        <v>50</v>
      </c>
      <c r="H10" s="51">
        <v>50</v>
      </c>
      <c r="I10" s="188"/>
      <c r="J10" s="381"/>
      <c r="K10" s="382"/>
      <c r="L10" s="165"/>
      <c r="M10" s="166"/>
      <c r="Q10" s="96"/>
      <c r="R10" s="51">
        <f t="shared" ref="R10:X10" si="4">C12+C13</f>
        <v>0</v>
      </c>
      <c r="S10" s="51">
        <f t="shared" si="4"/>
        <v>0</v>
      </c>
      <c r="T10" s="51">
        <f t="shared" si="4"/>
        <v>24</v>
      </c>
      <c r="U10" s="51">
        <f t="shared" si="4"/>
        <v>0</v>
      </c>
      <c r="V10" s="51">
        <f t="shared" si="4"/>
        <v>12</v>
      </c>
      <c r="W10" s="51">
        <f t="shared" si="4"/>
        <v>12</v>
      </c>
      <c r="X10" s="51">
        <f t="shared" si="4"/>
        <v>0</v>
      </c>
      <c r="Y10" s="99"/>
    </row>
    <row r="11" spans="1:25" ht="33" customHeight="1">
      <c r="A11" s="54" t="s">
        <v>158</v>
      </c>
      <c r="B11" s="53" t="s">
        <v>40</v>
      </c>
      <c r="C11" s="51"/>
      <c r="D11" s="51"/>
      <c r="E11" s="51"/>
      <c r="F11" s="51"/>
      <c r="G11" s="51"/>
      <c r="H11" s="51"/>
      <c r="I11" s="188"/>
      <c r="J11" s="367" t="s">
        <v>159</v>
      </c>
      <c r="K11" s="368"/>
      <c r="L11" s="165"/>
      <c r="M11" s="166"/>
      <c r="Q11" s="96"/>
      <c r="R11" s="6"/>
      <c r="S11" s="6"/>
      <c r="T11" s="6"/>
      <c r="U11" s="6"/>
      <c r="V11" s="6"/>
      <c r="W11" s="6"/>
      <c r="X11" s="6"/>
      <c r="Y11" s="99"/>
    </row>
    <row r="12" spans="1:25" ht="33" customHeight="1">
      <c r="A12" s="369" t="s">
        <v>62</v>
      </c>
      <c r="B12" s="370"/>
      <c r="C12" s="189"/>
      <c r="D12" s="189"/>
      <c r="E12" s="189">
        <v>4</v>
      </c>
      <c r="F12" s="189"/>
      <c r="G12" s="189">
        <v>2</v>
      </c>
      <c r="H12" s="189">
        <v>2</v>
      </c>
      <c r="I12" s="190"/>
      <c r="J12" s="371">
        <f>ROUNDDOWN(SUMIF(C9:I9,"○",C12:I12),0)</f>
        <v>8</v>
      </c>
      <c r="K12" s="372"/>
      <c r="L12" s="165"/>
      <c r="M12" s="166"/>
      <c r="Q12" s="96"/>
      <c r="R12" s="6"/>
      <c r="S12" s="6"/>
      <c r="T12" s="6"/>
      <c r="U12" s="6"/>
      <c r="V12" s="6"/>
      <c r="W12" s="6"/>
      <c r="X12" s="6"/>
      <c r="Y12" s="99"/>
    </row>
    <row r="13" spans="1:25" ht="33" customHeight="1" thickBot="1">
      <c r="A13" s="369" t="s">
        <v>63</v>
      </c>
      <c r="B13" s="370"/>
      <c r="C13" s="189"/>
      <c r="D13" s="189"/>
      <c r="E13" s="189">
        <v>20</v>
      </c>
      <c r="F13" s="189"/>
      <c r="G13" s="189">
        <v>10</v>
      </c>
      <c r="H13" s="189">
        <v>10</v>
      </c>
      <c r="I13" s="190"/>
      <c r="J13" s="373">
        <f>ROUNDDOWN(SUMIF(C9:I9,"○",C13:I13),0)</f>
        <v>40</v>
      </c>
      <c r="K13" s="374"/>
      <c r="L13" s="165"/>
      <c r="M13" s="166"/>
      <c r="Q13" s="96"/>
      <c r="R13" s="6"/>
      <c r="S13" s="6"/>
      <c r="T13" s="6"/>
      <c r="U13" s="6"/>
      <c r="V13" s="6"/>
      <c r="W13" s="6"/>
      <c r="X13" s="6"/>
      <c r="Y13" s="99"/>
    </row>
    <row r="14" spans="1:25" ht="25.5" customHeight="1">
      <c r="A14" s="191"/>
      <c r="B14" s="192"/>
      <c r="C14" s="95">
        <f>I8+1</f>
        <v>44906</v>
      </c>
      <c r="D14" s="95">
        <f t="shared" ref="D14:I14" si="5">C14+1</f>
        <v>44907</v>
      </c>
      <c r="E14" s="95">
        <f t="shared" si="5"/>
        <v>44908</v>
      </c>
      <c r="F14" s="95">
        <f t="shared" si="5"/>
        <v>44909</v>
      </c>
      <c r="G14" s="95">
        <f t="shared" si="5"/>
        <v>44910</v>
      </c>
      <c r="H14" s="95">
        <f t="shared" si="5"/>
        <v>44911</v>
      </c>
      <c r="I14" s="95">
        <f t="shared" si="5"/>
        <v>44912</v>
      </c>
      <c r="J14" s="375" t="s">
        <v>156</v>
      </c>
      <c r="K14" s="376"/>
      <c r="L14" s="165"/>
      <c r="M14" s="166"/>
      <c r="Q14" s="96"/>
      <c r="R14" s="167">
        <f>X8+1</f>
        <v>44906</v>
      </c>
      <c r="S14" s="157">
        <f t="shared" ref="S14:X14" si="6">R14+1</f>
        <v>44907</v>
      </c>
      <c r="T14" s="157">
        <f t="shared" si="6"/>
        <v>44908</v>
      </c>
      <c r="U14" s="157">
        <f t="shared" si="6"/>
        <v>44909</v>
      </c>
      <c r="V14" s="157">
        <f t="shared" si="6"/>
        <v>44910</v>
      </c>
      <c r="W14" s="157">
        <f t="shared" si="6"/>
        <v>44911</v>
      </c>
      <c r="X14" s="168">
        <f t="shared" si="6"/>
        <v>44912</v>
      </c>
      <c r="Y14" s="99"/>
    </row>
    <row r="15" spans="1:25" ht="33" customHeight="1">
      <c r="A15" s="377" t="s">
        <v>157</v>
      </c>
      <c r="B15" s="378"/>
      <c r="C15" s="186" t="str">
        <f t="shared" ref="C15:I15" si="7">IF(C16+C17&gt;=50,"○","")</f>
        <v/>
      </c>
      <c r="D15" s="186" t="str">
        <f t="shared" si="7"/>
        <v/>
      </c>
      <c r="E15" s="186" t="str">
        <f t="shared" si="7"/>
        <v>○</v>
      </c>
      <c r="F15" s="186" t="str">
        <f t="shared" si="7"/>
        <v/>
      </c>
      <c r="G15" s="186" t="str">
        <f t="shared" si="7"/>
        <v/>
      </c>
      <c r="H15" s="186" t="str">
        <f t="shared" si="7"/>
        <v/>
      </c>
      <c r="I15" s="186" t="str">
        <f t="shared" si="7"/>
        <v/>
      </c>
      <c r="J15" s="379" t="str">
        <f>IF(COUNTIF(C15:I15,"=○")&gt;0,"達成　","―　")</f>
        <v>達成　</v>
      </c>
      <c r="K15" s="380"/>
      <c r="L15" s="165"/>
      <c r="M15" s="166"/>
      <c r="Q15" s="96"/>
      <c r="R15" s="51">
        <f t="shared" ref="R15:X15" si="8">C16+C17</f>
        <v>0</v>
      </c>
      <c r="S15" s="51">
        <f t="shared" si="8"/>
        <v>0</v>
      </c>
      <c r="T15" s="51">
        <f t="shared" si="8"/>
        <v>50</v>
      </c>
      <c r="U15" s="51">
        <f t="shared" si="8"/>
        <v>0</v>
      </c>
      <c r="V15" s="51">
        <f t="shared" si="8"/>
        <v>0</v>
      </c>
      <c r="W15" s="51">
        <f t="shared" si="8"/>
        <v>0</v>
      </c>
      <c r="X15" s="51">
        <f t="shared" si="8"/>
        <v>0</v>
      </c>
      <c r="Y15" s="99"/>
    </row>
    <row r="16" spans="1:25" ht="33" customHeight="1" thickBot="1">
      <c r="A16" s="54" t="s">
        <v>158</v>
      </c>
      <c r="B16" s="53" t="s">
        <v>39</v>
      </c>
      <c r="C16" s="51"/>
      <c r="D16" s="51"/>
      <c r="E16" s="51">
        <v>50</v>
      </c>
      <c r="F16" s="51"/>
      <c r="G16" s="51"/>
      <c r="H16" s="51"/>
      <c r="I16" s="188"/>
      <c r="J16" s="381"/>
      <c r="K16" s="382"/>
      <c r="L16" s="165"/>
      <c r="M16" s="166"/>
      <c r="Q16" s="96"/>
      <c r="R16" s="51">
        <f t="shared" ref="R16:X16" si="9">C18+C19</f>
        <v>0</v>
      </c>
      <c r="S16" s="51">
        <f t="shared" si="9"/>
        <v>0</v>
      </c>
      <c r="T16" s="51">
        <f t="shared" si="9"/>
        <v>12</v>
      </c>
      <c r="U16" s="51">
        <f t="shared" si="9"/>
        <v>0</v>
      </c>
      <c r="V16" s="51">
        <f t="shared" si="9"/>
        <v>0</v>
      </c>
      <c r="W16" s="51">
        <f t="shared" si="9"/>
        <v>0</v>
      </c>
      <c r="X16" s="51">
        <f t="shared" si="9"/>
        <v>0</v>
      </c>
      <c r="Y16" s="99"/>
    </row>
    <row r="17" spans="1:25" ht="33" customHeight="1">
      <c r="A17" s="54" t="s">
        <v>158</v>
      </c>
      <c r="B17" s="53" t="s">
        <v>40</v>
      </c>
      <c r="C17" s="51"/>
      <c r="D17" s="51"/>
      <c r="E17" s="51"/>
      <c r="F17" s="51"/>
      <c r="G17" s="51"/>
      <c r="H17" s="51"/>
      <c r="I17" s="188"/>
      <c r="J17" s="367" t="s">
        <v>159</v>
      </c>
      <c r="K17" s="368"/>
      <c r="L17" s="165"/>
      <c r="M17" s="166"/>
      <c r="Q17" s="96"/>
      <c r="R17" s="6"/>
      <c r="S17" s="6"/>
      <c r="T17" s="6"/>
      <c r="U17" s="6"/>
      <c r="V17" s="6"/>
      <c r="W17" s="6"/>
      <c r="X17" s="6"/>
      <c r="Y17" s="99"/>
    </row>
    <row r="18" spans="1:25" ht="33" customHeight="1">
      <c r="A18" s="369" t="s">
        <v>62</v>
      </c>
      <c r="B18" s="370"/>
      <c r="C18" s="189"/>
      <c r="D18" s="189"/>
      <c r="E18" s="189">
        <v>2</v>
      </c>
      <c r="F18" s="189"/>
      <c r="G18" s="189"/>
      <c r="H18" s="189"/>
      <c r="I18" s="189"/>
      <c r="J18" s="371">
        <f>ROUNDDOWN(SUMIF(C15:I15,"○",C18:I18),0)</f>
        <v>2</v>
      </c>
      <c r="K18" s="372"/>
      <c r="L18" s="165"/>
      <c r="M18" s="166"/>
      <c r="Q18" s="96"/>
      <c r="R18" s="6"/>
      <c r="S18" s="6"/>
      <c r="T18" s="6"/>
      <c r="U18" s="6"/>
      <c r="V18" s="6"/>
      <c r="W18" s="6"/>
      <c r="X18" s="6"/>
      <c r="Y18" s="99"/>
    </row>
    <row r="19" spans="1:25" ht="33" customHeight="1" thickBot="1">
      <c r="A19" s="369" t="s">
        <v>63</v>
      </c>
      <c r="B19" s="370"/>
      <c r="C19" s="189"/>
      <c r="D19" s="189"/>
      <c r="E19" s="189">
        <v>10</v>
      </c>
      <c r="F19" s="189"/>
      <c r="G19" s="189"/>
      <c r="H19" s="189"/>
      <c r="I19" s="189"/>
      <c r="J19" s="373">
        <f>ROUNDDOWN(SUMIF(C15:I15,"○",C19:I19),0)</f>
        <v>10</v>
      </c>
      <c r="K19" s="374"/>
      <c r="L19" s="165"/>
      <c r="M19" s="166"/>
      <c r="Q19" s="96"/>
      <c r="R19" s="6"/>
      <c r="S19" s="6"/>
      <c r="T19" s="6"/>
      <c r="U19" s="6"/>
      <c r="V19" s="6"/>
      <c r="W19" s="6"/>
      <c r="X19" s="6"/>
      <c r="Y19" s="99"/>
    </row>
    <row r="20" spans="1:25" ht="25.5" customHeight="1">
      <c r="A20" s="191"/>
      <c r="B20" s="192"/>
      <c r="C20" s="95">
        <f>I14+1</f>
        <v>44913</v>
      </c>
      <c r="D20" s="95">
        <f t="shared" ref="D20:I20" si="10">C20+1</f>
        <v>44914</v>
      </c>
      <c r="E20" s="95">
        <f t="shared" si="10"/>
        <v>44915</v>
      </c>
      <c r="F20" s="95">
        <f t="shared" si="10"/>
        <v>44916</v>
      </c>
      <c r="G20" s="95">
        <f t="shared" si="10"/>
        <v>44917</v>
      </c>
      <c r="H20" s="95">
        <f t="shared" si="10"/>
        <v>44918</v>
      </c>
      <c r="I20" s="95">
        <f t="shared" si="10"/>
        <v>44919</v>
      </c>
      <c r="J20" s="375" t="s">
        <v>156</v>
      </c>
      <c r="K20" s="376"/>
      <c r="L20" s="165"/>
      <c r="M20" s="166"/>
      <c r="Q20" s="96"/>
      <c r="R20" s="167">
        <f>X14+1</f>
        <v>44913</v>
      </c>
      <c r="S20" s="157">
        <f t="shared" ref="S20:X20" si="11">R20+1</f>
        <v>44914</v>
      </c>
      <c r="T20" s="157">
        <f t="shared" si="11"/>
        <v>44915</v>
      </c>
      <c r="U20" s="157">
        <f t="shared" si="11"/>
        <v>44916</v>
      </c>
      <c r="V20" s="157">
        <f t="shared" si="11"/>
        <v>44917</v>
      </c>
      <c r="W20" s="157">
        <f t="shared" si="11"/>
        <v>44918</v>
      </c>
      <c r="X20" s="168">
        <f t="shared" si="11"/>
        <v>44919</v>
      </c>
      <c r="Y20" s="99"/>
    </row>
    <row r="21" spans="1:25" ht="33" customHeight="1">
      <c r="A21" s="377" t="s">
        <v>157</v>
      </c>
      <c r="B21" s="378"/>
      <c r="C21" s="186" t="str">
        <f t="shared" ref="C21:I21" si="12">IF(C22+C23&gt;=50,"○","")</f>
        <v/>
      </c>
      <c r="D21" s="186" t="str">
        <f t="shared" si="12"/>
        <v/>
      </c>
      <c r="E21" s="186" t="str">
        <f t="shared" si="12"/>
        <v>○</v>
      </c>
      <c r="F21" s="186" t="str">
        <f t="shared" si="12"/>
        <v/>
      </c>
      <c r="G21" s="186" t="str">
        <f t="shared" si="12"/>
        <v/>
      </c>
      <c r="H21" s="186" t="str">
        <f t="shared" si="12"/>
        <v/>
      </c>
      <c r="I21" s="186" t="str">
        <f t="shared" si="12"/>
        <v/>
      </c>
      <c r="J21" s="379" t="str">
        <f>IF(COUNTIF(C21:I21,"=○")&gt;0,"達成　","―　")</f>
        <v>達成　</v>
      </c>
      <c r="K21" s="380"/>
      <c r="L21" s="165"/>
      <c r="M21" s="166"/>
      <c r="Q21" s="96"/>
      <c r="R21" s="51">
        <f t="shared" ref="R21:X21" si="13">C22+C23</f>
        <v>0</v>
      </c>
      <c r="S21" s="51">
        <f t="shared" si="13"/>
        <v>0</v>
      </c>
      <c r="T21" s="51">
        <f t="shared" si="13"/>
        <v>50</v>
      </c>
      <c r="U21" s="51">
        <f t="shared" si="13"/>
        <v>0</v>
      </c>
      <c r="V21" s="51">
        <f t="shared" si="13"/>
        <v>0</v>
      </c>
      <c r="W21" s="51">
        <f t="shared" si="13"/>
        <v>0</v>
      </c>
      <c r="X21" s="51">
        <f t="shared" si="13"/>
        <v>0</v>
      </c>
      <c r="Y21" s="99"/>
    </row>
    <row r="22" spans="1:25" ht="33" customHeight="1" thickBot="1">
      <c r="A22" s="54" t="s">
        <v>158</v>
      </c>
      <c r="B22" s="53" t="s">
        <v>39</v>
      </c>
      <c r="C22" s="51"/>
      <c r="D22" s="51"/>
      <c r="E22" s="51">
        <v>50</v>
      </c>
      <c r="F22" s="51"/>
      <c r="G22" s="51"/>
      <c r="H22" s="51"/>
      <c r="I22" s="188"/>
      <c r="J22" s="381"/>
      <c r="K22" s="382"/>
      <c r="L22" s="165"/>
      <c r="M22" s="166"/>
      <c r="Q22" s="96"/>
      <c r="R22" s="51">
        <f t="shared" ref="R22:X22" si="14">C24+C25</f>
        <v>0</v>
      </c>
      <c r="S22" s="51">
        <f t="shared" si="14"/>
        <v>0</v>
      </c>
      <c r="T22" s="51">
        <f t="shared" si="14"/>
        <v>12</v>
      </c>
      <c r="U22" s="51">
        <f t="shared" si="14"/>
        <v>0</v>
      </c>
      <c r="V22" s="51">
        <f t="shared" si="14"/>
        <v>0</v>
      </c>
      <c r="W22" s="51">
        <f t="shared" si="14"/>
        <v>0</v>
      </c>
      <c r="X22" s="51">
        <f t="shared" si="14"/>
        <v>0</v>
      </c>
      <c r="Y22" s="99"/>
    </row>
    <row r="23" spans="1:25" ht="33" customHeight="1">
      <c r="A23" s="54" t="s">
        <v>158</v>
      </c>
      <c r="B23" s="53" t="s">
        <v>40</v>
      </c>
      <c r="C23" s="51"/>
      <c r="D23" s="51"/>
      <c r="E23" s="51"/>
      <c r="F23" s="51"/>
      <c r="G23" s="51"/>
      <c r="H23" s="51"/>
      <c r="I23" s="188"/>
      <c r="J23" s="367" t="s">
        <v>159</v>
      </c>
      <c r="K23" s="368"/>
      <c r="L23" s="165"/>
      <c r="M23" s="166"/>
      <c r="Q23" s="96"/>
      <c r="R23" s="6"/>
      <c r="S23" s="6"/>
      <c r="T23" s="6"/>
      <c r="U23" s="6"/>
      <c r="V23" s="6"/>
      <c r="W23" s="6"/>
      <c r="X23" s="6"/>
      <c r="Y23" s="99"/>
    </row>
    <row r="24" spans="1:25" ht="33" customHeight="1">
      <c r="A24" s="369" t="s">
        <v>62</v>
      </c>
      <c r="B24" s="370"/>
      <c r="C24" s="189"/>
      <c r="D24" s="189"/>
      <c r="E24" s="189">
        <v>2</v>
      </c>
      <c r="F24" s="189"/>
      <c r="G24" s="189"/>
      <c r="H24" s="189"/>
      <c r="I24" s="189"/>
      <c r="J24" s="371">
        <f>ROUNDDOWN(SUMIF(C21:I21,"○",C24:I24),0)</f>
        <v>2</v>
      </c>
      <c r="K24" s="372"/>
      <c r="L24" s="165"/>
      <c r="M24" s="166"/>
      <c r="Q24" s="96"/>
      <c r="R24" s="6"/>
      <c r="S24" s="6"/>
      <c r="T24" s="6"/>
      <c r="U24" s="6"/>
      <c r="V24" s="6"/>
      <c r="W24" s="6"/>
      <c r="X24" s="6"/>
      <c r="Y24" s="99"/>
    </row>
    <row r="25" spans="1:25" ht="33" customHeight="1" thickBot="1">
      <c r="A25" s="369" t="s">
        <v>63</v>
      </c>
      <c r="B25" s="370"/>
      <c r="C25" s="189"/>
      <c r="D25" s="189"/>
      <c r="E25" s="189">
        <v>10</v>
      </c>
      <c r="F25" s="189"/>
      <c r="G25" s="189"/>
      <c r="H25" s="189"/>
      <c r="I25" s="189"/>
      <c r="J25" s="373">
        <f>ROUNDDOWN(SUMIF(C21:I21,"○",C25:I25),0)</f>
        <v>10</v>
      </c>
      <c r="K25" s="374"/>
      <c r="L25" s="165"/>
      <c r="M25" s="166"/>
      <c r="Q25" s="96"/>
      <c r="R25" s="6"/>
      <c r="S25" s="6"/>
      <c r="T25" s="6"/>
      <c r="U25" s="6"/>
      <c r="V25" s="6"/>
      <c r="W25" s="6"/>
      <c r="X25" s="6"/>
      <c r="Y25" s="99"/>
    </row>
    <row r="26" spans="1:25" ht="25.5" customHeight="1">
      <c r="A26" s="191"/>
      <c r="B26" s="192"/>
      <c r="C26" s="95">
        <f>I20+1</f>
        <v>44920</v>
      </c>
      <c r="D26" s="95">
        <f t="shared" ref="D26:I26" si="15">C26+1</f>
        <v>44921</v>
      </c>
      <c r="E26" s="95">
        <f t="shared" si="15"/>
        <v>44922</v>
      </c>
      <c r="F26" s="95">
        <f t="shared" si="15"/>
        <v>44923</v>
      </c>
      <c r="G26" s="95">
        <f t="shared" si="15"/>
        <v>44924</v>
      </c>
      <c r="H26" s="95">
        <f t="shared" si="15"/>
        <v>44925</v>
      </c>
      <c r="I26" s="95">
        <f t="shared" si="15"/>
        <v>44926</v>
      </c>
      <c r="J26" s="375" t="s">
        <v>156</v>
      </c>
      <c r="K26" s="376"/>
      <c r="L26" s="165"/>
      <c r="M26" s="166"/>
      <c r="Q26" s="96"/>
      <c r="R26" s="167">
        <f>X20+1</f>
        <v>44920</v>
      </c>
      <c r="S26" s="157">
        <f t="shared" ref="S26:X26" si="16">R26+1</f>
        <v>44921</v>
      </c>
      <c r="T26" s="157">
        <f t="shared" si="16"/>
        <v>44922</v>
      </c>
      <c r="U26" s="157">
        <f t="shared" si="16"/>
        <v>44923</v>
      </c>
      <c r="V26" s="167">
        <f t="shared" si="16"/>
        <v>44924</v>
      </c>
      <c r="W26" s="167">
        <f t="shared" si="16"/>
        <v>44925</v>
      </c>
      <c r="X26" s="167">
        <f t="shared" si="16"/>
        <v>44926</v>
      </c>
      <c r="Y26" s="99"/>
    </row>
    <row r="27" spans="1:25" ht="33" customHeight="1">
      <c r="A27" s="377" t="s">
        <v>157</v>
      </c>
      <c r="B27" s="378"/>
      <c r="C27" s="186" t="str">
        <f t="shared" ref="C27:I27" si="17">IF(C28+C29&gt;=50,"○","")</f>
        <v/>
      </c>
      <c r="D27" s="186" t="str">
        <f t="shared" si="17"/>
        <v/>
      </c>
      <c r="E27" s="186" t="str">
        <f t="shared" si="17"/>
        <v>○</v>
      </c>
      <c r="F27" s="186" t="str">
        <f t="shared" si="17"/>
        <v/>
      </c>
      <c r="G27" s="186" t="str">
        <f t="shared" si="17"/>
        <v/>
      </c>
      <c r="H27" s="186" t="str">
        <f t="shared" si="17"/>
        <v/>
      </c>
      <c r="I27" s="186" t="str">
        <f t="shared" si="17"/>
        <v/>
      </c>
      <c r="J27" s="379" t="str">
        <f>IF(COUNTIF(C27:I27,"=○")&gt;0,"達成　","―　")</f>
        <v>達成　</v>
      </c>
      <c r="K27" s="380"/>
      <c r="L27" s="165"/>
      <c r="M27" s="166"/>
      <c r="Q27" s="96"/>
      <c r="R27" s="51">
        <f t="shared" ref="R27:X27" si="18">C28+C29</f>
        <v>0</v>
      </c>
      <c r="S27" s="51">
        <f t="shared" si="18"/>
        <v>0</v>
      </c>
      <c r="T27" s="51">
        <f t="shared" si="18"/>
        <v>100</v>
      </c>
      <c r="U27" s="51">
        <f t="shared" si="18"/>
        <v>0</v>
      </c>
      <c r="V27" s="51">
        <f t="shared" si="18"/>
        <v>0</v>
      </c>
      <c r="W27" s="51">
        <f t="shared" si="18"/>
        <v>0</v>
      </c>
      <c r="X27" s="51">
        <f t="shared" si="18"/>
        <v>0</v>
      </c>
      <c r="Y27" s="99"/>
    </row>
    <row r="28" spans="1:25" ht="33" customHeight="1" thickBot="1">
      <c r="A28" s="54" t="s">
        <v>158</v>
      </c>
      <c r="B28" s="53" t="s">
        <v>39</v>
      </c>
      <c r="C28" s="51"/>
      <c r="D28" s="51"/>
      <c r="E28" s="51">
        <v>100</v>
      </c>
      <c r="F28" s="51"/>
      <c r="G28" s="51"/>
      <c r="H28" s="51"/>
      <c r="I28" s="188"/>
      <c r="J28" s="381"/>
      <c r="K28" s="382"/>
      <c r="L28" s="165"/>
      <c r="M28" s="166"/>
      <c r="Q28" s="96"/>
      <c r="R28" s="51">
        <f t="shared" ref="R28:X28" si="19">C30+C31</f>
        <v>0</v>
      </c>
      <c r="S28" s="51">
        <f t="shared" si="19"/>
        <v>0</v>
      </c>
      <c r="T28" s="51">
        <f t="shared" si="19"/>
        <v>24</v>
      </c>
      <c r="U28" s="51">
        <f t="shared" si="19"/>
        <v>0</v>
      </c>
      <c r="V28" s="51">
        <f t="shared" si="19"/>
        <v>0</v>
      </c>
      <c r="W28" s="51">
        <f t="shared" si="19"/>
        <v>0</v>
      </c>
      <c r="X28" s="51">
        <f t="shared" si="19"/>
        <v>0</v>
      </c>
      <c r="Y28" s="99"/>
    </row>
    <row r="29" spans="1:25" ht="33" customHeight="1">
      <c r="A29" s="54" t="s">
        <v>158</v>
      </c>
      <c r="B29" s="53" t="s">
        <v>40</v>
      </c>
      <c r="C29" s="51"/>
      <c r="D29" s="51"/>
      <c r="E29" s="51"/>
      <c r="F29" s="51"/>
      <c r="G29" s="51"/>
      <c r="H29" s="51"/>
      <c r="I29" s="188"/>
      <c r="J29" s="367" t="s">
        <v>159</v>
      </c>
      <c r="K29" s="368"/>
      <c r="L29" s="165"/>
      <c r="M29" s="166"/>
      <c r="Q29" s="96"/>
      <c r="R29" s="6"/>
      <c r="S29" s="6"/>
      <c r="T29" s="6"/>
      <c r="U29" s="6"/>
      <c r="V29" s="6"/>
      <c r="W29" s="6"/>
      <c r="X29" s="6"/>
      <c r="Y29" s="99"/>
    </row>
    <row r="30" spans="1:25" ht="33" customHeight="1">
      <c r="A30" s="369" t="s">
        <v>62</v>
      </c>
      <c r="B30" s="370"/>
      <c r="C30" s="189"/>
      <c r="D30" s="189"/>
      <c r="E30" s="189">
        <v>4</v>
      </c>
      <c r="F30" s="189"/>
      <c r="G30" s="189"/>
      <c r="H30" s="189"/>
      <c r="I30" s="189"/>
      <c r="J30" s="371">
        <f>ROUNDDOWN(SUMIF(C27:I27,"○",C30:I30),0)</f>
        <v>4</v>
      </c>
      <c r="K30" s="372"/>
      <c r="L30" s="165"/>
      <c r="M30" s="166"/>
      <c r="Q30" s="96"/>
      <c r="R30" s="6"/>
      <c r="S30" s="6"/>
      <c r="T30" s="6"/>
      <c r="U30" s="6"/>
      <c r="V30" s="6"/>
      <c r="W30" s="6"/>
      <c r="X30" s="6"/>
      <c r="Y30" s="99"/>
    </row>
    <row r="31" spans="1:25" ht="33" customHeight="1" thickBot="1">
      <c r="A31" s="369" t="s">
        <v>63</v>
      </c>
      <c r="B31" s="370"/>
      <c r="C31" s="189"/>
      <c r="D31" s="189"/>
      <c r="E31" s="189">
        <v>20</v>
      </c>
      <c r="F31" s="189"/>
      <c r="G31" s="189"/>
      <c r="H31" s="189"/>
      <c r="I31" s="189"/>
      <c r="J31" s="373">
        <f>ROUNDDOWN(SUMIF(C27:I27,"○",C31:I31),0)</f>
        <v>20</v>
      </c>
      <c r="K31" s="374"/>
      <c r="L31" s="165"/>
      <c r="M31" s="166"/>
      <c r="Q31" s="96"/>
      <c r="R31" s="6"/>
      <c r="S31" s="6"/>
      <c r="T31" s="6"/>
      <c r="U31" s="6"/>
      <c r="V31" s="6"/>
      <c r="W31" s="6"/>
      <c r="X31" s="6"/>
      <c r="Y31" s="99"/>
    </row>
    <row r="32" spans="1:25" ht="25.5" customHeight="1">
      <c r="A32" s="191"/>
      <c r="B32" s="192"/>
      <c r="C32" s="95">
        <f>I26+1</f>
        <v>44927</v>
      </c>
      <c r="D32" s="95">
        <f t="shared" ref="D32:I32" si="20">C32+1</f>
        <v>44928</v>
      </c>
      <c r="E32" s="95">
        <f t="shared" si="20"/>
        <v>44929</v>
      </c>
      <c r="F32" s="95">
        <f t="shared" si="20"/>
        <v>44930</v>
      </c>
      <c r="G32" s="95">
        <f t="shared" si="20"/>
        <v>44931</v>
      </c>
      <c r="H32" s="95">
        <f t="shared" si="20"/>
        <v>44932</v>
      </c>
      <c r="I32" s="95">
        <f t="shared" si="20"/>
        <v>44933</v>
      </c>
      <c r="J32" s="375" t="s">
        <v>156</v>
      </c>
      <c r="K32" s="376"/>
      <c r="L32" s="165"/>
      <c r="M32" s="166"/>
      <c r="Q32" s="96"/>
      <c r="R32" s="167">
        <f>X26+1</f>
        <v>44927</v>
      </c>
      <c r="S32" s="167">
        <f t="shared" ref="S32:X32" si="21">R32+1</f>
        <v>44928</v>
      </c>
      <c r="T32" s="167">
        <f t="shared" si="21"/>
        <v>44929</v>
      </c>
      <c r="U32" s="157">
        <f t="shared" si="21"/>
        <v>44930</v>
      </c>
      <c r="V32" s="157">
        <f t="shared" si="21"/>
        <v>44931</v>
      </c>
      <c r="W32" s="157">
        <f t="shared" si="21"/>
        <v>44932</v>
      </c>
      <c r="X32" s="168">
        <f t="shared" si="21"/>
        <v>44933</v>
      </c>
      <c r="Y32" s="99"/>
    </row>
    <row r="33" spans="1:25" ht="33" customHeight="1">
      <c r="A33" s="377" t="s">
        <v>157</v>
      </c>
      <c r="B33" s="378"/>
      <c r="C33" s="186" t="str">
        <f t="shared" ref="C33:I33" si="22">IF(C34+C35&gt;=50,"○","")</f>
        <v/>
      </c>
      <c r="D33" s="186" t="str">
        <f t="shared" si="22"/>
        <v/>
      </c>
      <c r="E33" s="186" t="str">
        <f t="shared" si="22"/>
        <v/>
      </c>
      <c r="F33" s="186" t="str">
        <f t="shared" si="22"/>
        <v/>
      </c>
      <c r="G33" s="186" t="str">
        <f t="shared" si="22"/>
        <v/>
      </c>
      <c r="H33" s="186" t="str">
        <f t="shared" si="22"/>
        <v>○</v>
      </c>
      <c r="I33" s="186" t="str">
        <f t="shared" si="22"/>
        <v/>
      </c>
      <c r="J33" s="379" t="str">
        <f>IF(COUNTIF(C33:I33,"=○")&gt;0,"達成　","―　")</f>
        <v>達成　</v>
      </c>
      <c r="K33" s="380"/>
      <c r="L33" s="165"/>
      <c r="M33" s="166"/>
      <c r="Q33" s="96"/>
      <c r="R33" s="51">
        <f t="shared" ref="R33:X33" si="23">C34+C35</f>
        <v>0</v>
      </c>
      <c r="S33" s="51">
        <f t="shared" si="23"/>
        <v>0</v>
      </c>
      <c r="T33" s="51">
        <f t="shared" si="23"/>
        <v>0</v>
      </c>
      <c r="U33" s="51">
        <f t="shared" si="23"/>
        <v>0</v>
      </c>
      <c r="V33" s="51">
        <f t="shared" si="23"/>
        <v>0</v>
      </c>
      <c r="W33" s="51">
        <f t="shared" si="23"/>
        <v>50</v>
      </c>
      <c r="X33" s="51">
        <f t="shared" si="23"/>
        <v>0</v>
      </c>
      <c r="Y33" s="99"/>
    </row>
    <row r="34" spans="1:25" ht="33" customHeight="1" thickBot="1">
      <c r="A34" s="54" t="s">
        <v>158</v>
      </c>
      <c r="B34" s="53" t="s">
        <v>39</v>
      </c>
      <c r="C34" s="51"/>
      <c r="D34" s="51"/>
      <c r="E34" s="51"/>
      <c r="F34" s="51"/>
      <c r="G34" s="51"/>
      <c r="H34" s="51">
        <v>50</v>
      </c>
      <c r="I34" s="188"/>
      <c r="J34" s="381"/>
      <c r="K34" s="382"/>
      <c r="L34" s="165"/>
      <c r="M34" s="166"/>
      <c r="Q34" s="96"/>
      <c r="R34" s="51">
        <f t="shared" ref="R34:X34" si="24">C36+C37</f>
        <v>0</v>
      </c>
      <c r="S34" s="51">
        <f t="shared" si="24"/>
        <v>0</v>
      </c>
      <c r="T34" s="51">
        <f t="shared" si="24"/>
        <v>0</v>
      </c>
      <c r="U34" s="51">
        <f t="shared" si="24"/>
        <v>0</v>
      </c>
      <c r="V34" s="51">
        <f t="shared" si="24"/>
        <v>0</v>
      </c>
      <c r="W34" s="51">
        <f t="shared" si="24"/>
        <v>12</v>
      </c>
      <c r="X34" s="51">
        <f t="shared" si="24"/>
        <v>0</v>
      </c>
      <c r="Y34" s="99"/>
    </row>
    <row r="35" spans="1:25" ht="33" customHeight="1">
      <c r="A35" s="54" t="s">
        <v>158</v>
      </c>
      <c r="B35" s="53" t="s">
        <v>40</v>
      </c>
      <c r="C35" s="51"/>
      <c r="D35" s="51"/>
      <c r="E35" s="51"/>
      <c r="F35" s="51"/>
      <c r="G35" s="51"/>
      <c r="H35" s="51"/>
      <c r="I35" s="188"/>
      <c r="J35" s="367" t="s">
        <v>159</v>
      </c>
      <c r="K35" s="368"/>
      <c r="L35" s="165"/>
      <c r="M35" s="166"/>
      <c r="Q35" s="96"/>
      <c r="R35" s="6"/>
      <c r="S35" s="6"/>
      <c r="T35" s="6"/>
      <c r="U35" s="6"/>
      <c r="V35" s="6"/>
      <c r="W35" s="6"/>
      <c r="X35" s="6"/>
      <c r="Y35" s="99"/>
    </row>
    <row r="36" spans="1:25" ht="33" customHeight="1">
      <c r="A36" s="369" t="s">
        <v>62</v>
      </c>
      <c r="B36" s="370"/>
      <c r="C36" s="189"/>
      <c r="D36" s="189"/>
      <c r="E36" s="189"/>
      <c r="F36" s="189"/>
      <c r="G36" s="189"/>
      <c r="H36" s="189">
        <v>2</v>
      </c>
      <c r="I36" s="189"/>
      <c r="J36" s="371">
        <f>ROUNDDOWN(SUMIF(C33:I33,"○",C36:I36),0)</f>
        <v>2</v>
      </c>
      <c r="K36" s="372"/>
      <c r="L36" s="165"/>
      <c r="M36" s="166"/>
      <c r="Q36" s="96"/>
      <c r="R36" s="6"/>
      <c r="S36" s="6"/>
      <c r="T36" s="6"/>
      <c r="U36" s="6"/>
      <c r="V36" s="6"/>
      <c r="W36" s="6"/>
      <c r="X36" s="6"/>
      <c r="Y36" s="99"/>
    </row>
    <row r="37" spans="1:25" ht="33" customHeight="1" thickBot="1">
      <c r="A37" s="369" t="s">
        <v>63</v>
      </c>
      <c r="B37" s="370"/>
      <c r="C37" s="189"/>
      <c r="D37" s="189"/>
      <c r="E37" s="189"/>
      <c r="F37" s="189"/>
      <c r="G37" s="189"/>
      <c r="H37" s="189">
        <v>10</v>
      </c>
      <c r="I37" s="189"/>
      <c r="J37" s="373">
        <f>ROUNDDOWN(SUMIF(C33:I33,"○",C37:I37),0)</f>
        <v>10</v>
      </c>
      <c r="K37" s="374"/>
      <c r="L37" s="165"/>
      <c r="M37" s="166"/>
      <c r="Q37" s="96"/>
      <c r="R37" s="6"/>
      <c r="S37" s="6"/>
      <c r="T37" s="6"/>
      <c r="U37" s="6"/>
      <c r="V37" s="6"/>
      <c r="W37" s="6"/>
      <c r="X37" s="6"/>
      <c r="Y37" s="99"/>
    </row>
    <row r="38" spans="1:25" ht="25.5" customHeight="1">
      <c r="A38" s="191"/>
      <c r="B38" s="192"/>
      <c r="C38" s="95">
        <f>I32+1</f>
        <v>44934</v>
      </c>
      <c r="D38" s="95">
        <f t="shared" ref="D38:I38" si="25">C38+1</f>
        <v>44935</v>
      </c>
      <c r="E38" s="95">
        <f t="shared" si="25"/>
        <v>44936</v>
      </c>
      <c r="F38" s="95">
        <f t="shared" si="25"/>
        <v>44937</v>
      </c>
      <c r="G38" s="95">
        <f t="shared" si="25"/>
        <v>44938</v>
      </c>
      <c r="H38" s="95">
        <f t="shared" si="25"/>
        <v>44939</v>
      </c>
      <c r="I38" s="95">
        <f t="shared" si="25"/>
        <v>44940</v>
      </c>
      <c r="J38" s="375" t="s">
        <v>156</v>
      </c>
      <c r="K38" s="376"/>
      <c r="L38" s="165"/>
      <c r="M38" s="166"/>
      <c r="Q38" s="96"/>
      <c r="R38" s="167">
        <f>X32+1</f>
        <v>44934</v>
      </c>
      <c r="S38" s="167">
        <f t="shared" ref="S38:X38" si="26">R38+1</f>
        <v>44935</v>
      </c>
      <c r="T38" s="157">
        <f t="shared" si="26"/>
        <v>44936</v>
      </c>
      <c r="U38" s="157">
        <f t="shared" si="26"/>
        <v>44937</v>
      </c>
      <c r="V38" s="157">
        <f t="shared" si="26"/>
        <v>44938</v>
      </c>
      <c r="W38" s="157">
        <f t="shared" si="26"/>
        <v>44939</v>
      </c>
      <c r="X38" s="168">
        <f t="shared" si="26"/>
        <v>44940</v>
      </c>
      <c r="Y38" s="99"/>
    </row>
    <row r="39" spans="1:25" ht="33" customHeight="1">
      <c r="A39" s="377" t="s">
        <v>157</v>
      </c>
      <c r="B39" s="378"/>
      <c r="C39" s="186" t="str">
        <f t="shared" ref="C39:I39" si="27">IF(C40+C41&gt;=50,"○","")</f>
        <v/>
      </c>
      <c r="D39" s="186" t="str">
        <f t="shared" si="27"/>
        <v/>
      </c>
      <c r="E39" s="186" t="str">
        <f t="shared" si="27"/>
        <v/>
      </c>
      <c r="F39" s="186" t="str">
        <f t="shared" si="27"/>
        <v/>
      </c>
      <c r="G39" s="186" t="str">
        <f t="shared" si="27"/>
        <v/>
      </c>
      <c r="H39" s="186" t="str">
        <f t="shared" si="27"/>
        <v/>
      </c>
      <c r="I39" s="186" t="str">
        <f t="shared" si="27"/>
        <v/>
      </c>
      <c r="J39" s="379" t="str">
        <f>IF(COUNTIF(C39:I39,"=○")&gt;0,"達成　","―　")</f>
        <v>―　</v>
      </c>
      <c r="K39" s="380"/>
      <c r="L39" s="165"/>
      <c r="M39" s="166"/>
      <c r="Q39" s="96"/>
      <c r="R39" s="51">
        <f t="shared" ref="R39:X39" si="28">C40+C41</f>
        <v>0</v>
      </c>
      <c r="S39" s="51">
        <f t="shared" si="28"/>
        <v>0</v>
      </c>
      <c r="T39" s="51">
        <f t="shared" si="28"/>
        <v>0</v>
      </c>
      <c r="U39" s="51">
        <f t="shared" si="28"/>
        <v>0</v>
      </c>
      <c r="V39" s="51">
        <f t="shared" si="28"/>
        <v>0</v>
      </c>
      <c r="W39" s="51">
        <f t="shared" si="28"/>
        <v>40</v>
      </c>
      <c r="X39" s="51">
        <f t="shared" si="28"/>
        <v>0</v>
      </c>
      <c r="Y39" s="99"/>
    </row>
    <row r="40" spans="1:25" ht="33" customHeight="1" thickBot="1">
      <c r="A40" s="54" t="s">
        <v>158</v>
      </c>
      <c r="B40" s="53" t="s">
        <v>39</v>
      </c>
      <c r="C40" s="51"/>
      <c r="D40" s="51"/>
      <c r="E40" s="51"/>
      <c r="F40" s="51"/>
      <c r="G40" s="51"/>
      <c r="H40" s="51">
        <v>40</v>
      </c>
      <c r="I40" s="51"/>
      <c r="J40" s="381"/>
      <c r="K40" s="382"/>
      <c r="L40" s="165"/>
      <c r="M40" s="166"/>
      <c r="Q40" s="96"/>
      <c r="R40" s="51">
        <f t="shared" ref="R40:X40" si="29">C42+C43</f>
        <v>0</v>
      </c>
      <c r="S40" s="51">
        <f t="shared" si="29"/>
        <v>0</v>
      </c>
      <c r="T40" s="51">
        <f t="shared" si="29"/>
        <v>0</v>
      </c>
      <c r="U40" s="51">
        <f t="shared" si="29"/>
        <v>0</v>
      </c>
      <c r="V40" s="51">
        <f t="shared" si="29"/>
        <v>0</v>
      </c>
      <c r="W40" s="51">
        <f t="shared" si="29"/>
        <v>9.6</v>
      </c>
      <c r="X40" s="51">
        <f t="shared" si="29"/>
        <v>0</v>
      </c>
      <c r="Y40" s="99"/>
    </row>
    <row r="41" spans="1:25" ht="33" customHeight="1">
      <c r="A41" s="54" t="s">
        <v>158</v>
      </c>
      <c r="B41" s="53" t="s">
        <v>40</v>
      </c>
      <c r="C41" s="51"/>
      <c r="D41" s="51"/>
      <c r="E41" s="51"/>
      <c r="F41" s="51"/>
      <c r="G41" s="51"/>
      <c r="H41" s="51"/>
      <c r="I41" s="51"/>
      <c r="J41" s="367" t="s">
        <v>159</v>
      </c>
      <c r="K41" s="368"/>
      <c r="L41" s="165"/>
      <c r="M41" s="166"/>
      <c r="Q41" s="96"/>
      <c r="R41" s="6"/>
      <c r="S41" s="6"/>
      <c r="T41" s="6"/>
      <c r="U41" s="6"/>
      <c r="V41" s="6"/>
      <c r="W41" s="6"/>
      <c r="X41" s="6"/>
      <c r="Y41" s="99"/>
    </row>
    <row r="42" spans="1:25" ht="33" customHeight="1">
      <c r="A42" s="369" t="s">
        <v>62</v>
      </c>
      <c r="B42" s="370"/>
      <c r="C42" s="189"/>
      <c r="D42" s="189"/>
      <c r="E42" s="189"/>
      <c r="F42" s="189"/>
      <c r="G42" s="189"/>
      <c r="H42" s="189">
        <v>1.6</v>
      </c>
      <c r="I42" s="189"/>
      <c r="J42" s="371">
        <f>ROUNDDOWN(SUMIF(C39:I39,"○",C42:I42),0)</f>
        <v>0</v>
      </c>
      <c r="K42" s="372"/>
      <c r="L42" s="165"/>
      <c r="M42" s="166"/>
      <c r="Q42" s="96"/>
      <c r="R42" s="6"/>
      <c r="S42" s="6"/>
      <c r="T42" s="6"/>
      <c r="U42" s="6"/>
      <c r="V42" s="6"/>
      <c r="W42" s="6"/>
      <c r="X42" s="6"/>
      <c r="Y42" s="99"/>
    </row>
    <row r="43" spans="1:25" ht="33" customHeight="1" thickBot="1">
      <c r="A43" s="369" t="s">
        <v>63</v>
      </c>
      <c r="B43" s="370"/>
      <c r="C43" s="189"/>
      <c r="D43" s="189"/>
      <c r="E43" s="189"/>
      <c r="F43" s="189"/>
      <c r="G43" s="189"/>
      <c r="H43" s="189">
        <v>8</v>
      </c>
      <c r="I43" s="189"/>
      <c r="J43" s="373">
        <f>ROUNDDOWN(SUMIF(C39:I39,"○",C43:I43),0)</f>
        <v>0</v>
      </c>
      <c r="K43" s="374"/>
      <c r="L43" s="165"/>
      <c r="M43" s="166"/>
      <c r="Q43" s="96"/>
      <c r="R43" s="6"/>
      <c r="S43" s="6"/>
      <c r="T43" s="6"/>
      <c r="U43" s="6"/>
      <c r="V43" s="6"/>
      <c r="W43" s="6"/>
      <c r="X43" s="6"/>
      <c r="Y43" s="99"/>
    </row>
    <row r="44" spans="1:25" ht="25.5" customHeight="1">
      <c r="A44" s="191"/>
      <c r="B44" s="192"/>
      <c r="C44" s="95">
        <f>I38+1</f>
        <v>44941</v>
      </c>
      <c r="D44" s="95">
        <f t="shared" ref="D44:I44" si="30">C44+1</f>
        <v>44942</v>
      </c>
      <c r="E44" s="95">
        <f t="shared" si="30"/>
        <v>44943</v>
      </c>
      <c r="F44" s="95">
        <f t="shared" si="30"/>
        <v>44944</v>
      </c>
      <c r="G44" s="95">
        <f t="shared" si="30"/>
        <v>44945</v>
      </c>
      <c r="H44" s="95">
        <f t="shared" si="30"/>
        <v>44946</v>
      </c>
      <c r="I44" s="95">
        <f t="shared" si="30"/>
        <v>44947</v>
      </c>
      <c r="J44" s="375" t="s">
        <v>156</v>
      </c>
      <c r="K44" s="376"/>
      <c r="L44" s="169"/>
      <c r="M44" s="170"/>
      <c r="Q44" s="96"/>
      <c r="R44" s="167">
        <f>X38+1</f>
        <v>44941</v>
      </c>
      <c r="S44" s="157">
        <f t="shared" ref="S44:X44" si="31">R44+1</f>
        <v>44942</v>
      </c>
      <c r="T44" s="157">
        <f t="shared" si="31"/>
        <v>44943</v>
      </c>
      <c r="U44" s="157">
        <f t="shared" si="31"/>
        <v>44944</v>
      </c>
      <c r="V44" s="157">
        <f t="shared" si="31"/>
        <v>44945</v>
      </c>
      <c r="W44" s="157">
        <f t="shared" si="31"/>
        <v>44946</v>
      </c>
      <c r="X44" s="168">
        <f t="shared" si="31"/>
        <v>44947</v>
      </c>
      <c r="Y44" s="99"/>
    </row>
    <row r="45" spans="1:25" ht="33" customHeight="1">
      <c r="A45" s="377" t="s">
        <v>157</v>
      </c>
      <c r="B45" s="378"/>
      <c r="C45" s="186" t="str">
        <f t="shared" ref="C45:I45" si="32">IF(C46+C47&gt;=50,"○","")</f>
        <v/>
      </c>
      <c r="D45" s="186" t="str">
        <f t="shared" si="32"/>
        <v/>
      </c>
      <c r="E45" s="186" t="str">
        <f t="shared" si="32"/>
        <v/>
      </c>
      <c r="F45" s="186" t="str">
        <f t="shared" si="32"/>
        <v/>
      </c>
      <c r="G45" s="186" t="str">
        <f t="shared" si="32"/>
        <v/>
      </c>
      <c r="H45" s="186" t="str">
        <f t="shared" si="32"/>
        <v/>
      </c>
      <c r="I45" s="186" t="str">
        <f t="shared" si="32"/>
        <v/>
      </c>
      <c r="J45" s="379" t="str">
        <f>IF(COUNTIF(C45:I45,"=○")&gt;0,"達成　","―　")</f>
        <v>―　</v>
      </c>
      <c r="K45" s="380"/>
      <c r="L45" s="165"/>
      <c r="M45" s="166"/>
      <c r="Q45" s="96"/>
      <c r="R45" s="51">
        <f t="shared" ref="R45:X45" si="33">C46+C47</f>
        <v>0</v>
      </c>
      <c r="S45" s="51">
        <f t="shared" si="33"/>
        <v>0</v>
      </c>
      <c r="T45" s="51">
        <f t="shared" si="33"/>
        <v>0</v>
      </c>
      <c r="U45" s="51">
        <f t="shared" si="33"/>
        <v>0</v>
      </c>
      <c r="V45" s="51">
        <f t="shared" si="33"/>
        <v>0</v>
      </c>
      <c r="W45" s="51">
        <f t="shared" si="33"/>
        <v>0</v>
      </c>
      <c r="X45" s="51">
        <f t="shared" si="33"/>
        <v>0</v>
      </c>
      <c r="Y45" s="99"/>
    </row>
    <row r="46" spans="1:25" ht="33" customHeight="1" thickBot="1">
      <c r="A46" s="54" t="s">
        <v>158</v>
      </c>
      <c r="B46" s="53" t="s">
        <v>39</v>
      </c>
      <c r="C46" s="51"/>
      <c r="D46" s="51"/>
      <c r="E46" s="51"/>
      <c r="F46" s="51"/>
      <c r="G46" s="51"/>
      <c r="H46" s="51"/>
      <c r="I46" s="188"/>
      <c r="J46" s="381"/>
      <c r="K46" s="382"/>
      <c r="L46" s="165"/>
      <c r="M46" s="166"/>
      <c r="Q46" s="96"/>
      <c r="R46" s="51">
        <f t="shared" ref="R46:X46" si="34">C48+C49</f>
        <v>0</v>
      </c>
      <c r="S46" s="51">
        <f t="shared" si="34"/>
        <v>0</v>
      </c>
      <c r="T46" s="51">
        <f t="shared" si="34"/>
        <v>0</v>
      </c>
      <c r="U46" s="51">
        <f t="shared" si="34"/>
        <v>0</v>
      </c>
      <c r="V46" s="51">
        <f t="shared" si="34"/>
        <v>0</v>
      </c>
      <c r="W46" s="51">
        <f t="shared" si="34"/>
        <v>0</v>
      </c>
      <c r="X46" s="51">
        <f t="shared" si="34"/>
        <v>0</v>
      </c>
      <c r="Y46" s="99"/>
    </row>
    <row r="47" spans="1:25" ht="33" customHeight="1">
      <c r="A47" s="54" t="s">
        <v>158</v>
      </c>
      <c r="B47" s="53" t="s">
        <v>40</v>
      </c>
      <c r="C47" s="51"/>
      <c r="D47" s="51"/>
      <c r="E47" s="51"/>
      <c r="F47" s="51"/>
      <c r="G47" s="51"/>
      <c r="H47" s="51"/>
      <c r="I47" s="188"/>
      <c r="J47" s="367" t="s">
        <v>159</v>
      </c>
      <c r="K47" s="368"/>
      <c r="L47" s="165"/>
      <c r="M47" s="166"/>
      <c r="Q47" s="96"/>
      <c r="R47" s="6"/>
      <c r="S47" s="6"/>
      <c r="T47" s="6"/>
      <c r="U47" s="6"/>
      <c r="V47" s="6"/>
      <c r="W47" s="6"/>
      <c r="X47" s="6"/>
      <c r="Y47" s="99"/>
    </row>
    <row r="48" spans="1:25" ht="33" customHeight="1">
      <c r="A48" s="369" t="s">
        <v>62</v>
      </c>
      <c r="B48" s="370"/>
      <c r="C48" s="189"/>
      <c r="D48" s="189"/>
      <c r="E48" s="189"/>
      <c r="F48" s="189"/>
      <c r="G48" s="189"/>
      <c r="H48" s="189"/>
      <c r="I48" s="189"/>
      <c r="J48" s="371">
        <f>ROUNDDOWN(SUMIF(C45:I45,"○",C48:I48),0)</f>
        <v>0</v>
      </c>
      <c r="K48" s="372"/>
      <c r="L48" s="165"/>
      <c r="M48" s="166"/>
      <c r="Q48" s="96"/>
      <c r="R48" s="6"/>
      <c r="S48" s="6"/>
      <c r="T48" s="6"/>
      <c r="U48" s="6"/>
      <c r="V48" s="6"/>
      <c r="W48" s="6"/>
      <c r="X48" s="6"/>
      <c r="Y48" s="99"/>
    </row>
    <row r="49" spans="1:25" ht="33" customHeight="1" thickBot="1">
      <c r="A49" s="369" t="s">
        <v>63</v>
      </c>
      <c r="B49" s="370"/>
      <c r="C49" s="189"/>
      <c r="D49" s="189"/>
      <c r="E49" s="189"/>
      <c r="F49" s="189"/>
      <c r="G49" s="189"/>
      <c r="H49" s="189"/>
      <c r="I49" s="189"/>
      <c r="J49" s="373">
        <f>ROUNDDOWN(SUMIF(C45:I45,"○",C49:I49),0)</f>
        <v>0</v>
      </c>
      <c r="K49" s="374"/>
      <c r="L49" s="165"/>
      <c r="M49" s="166"/>
      <c r="Q49" s="96"/>
      <c r="R49" s="6"/>
      <c r="S49" s="6"/>
      <c r="T49" s="6"/>
      <c r="U49" s="6"/>
      <c r="V49" s="6"/>
      <c r="W49" s="6"/>
      <c r="X49" s="6"/>
      <c r="Y49" s="99"/>
    </row>
    <row r="50" spans="1:25" ht="25.5" customHeight="1">
      <c r="A50" s="191"/>
      <c r="B50" s="192"/>
      <c r="C50" s="95">
        <f>I44+1</f>
        <v>44948</v>
      </c>
      <c r="D50" s="95">
        <f t="shared" ref="D50:I50" si="35">C50+1</f>
        <v>44949</v>
      </c>
      <c r="E50" s="95">
        <f t="shared" si="35"/>
        <v>44950</v>
      </c>
      <c r="F50" s="95">
        <f t="shared" si="35"/>
        <v>44951</v>
      </c>
      <c r="G50" s="95">
        <f t="shared" si="35"/>
        <v>44952</v>
      </c>
      <c r="H50" s="95">
        <f t="shared" si="35"/>
        <v>44953</v>
      </c>
      <c r="I50" s="95">
        <f t="shared" si="35"/>
        <v>44954</v>
      </c>
      <c r="J50" s="375" t="s">
        <v>156</v>
      </c>
      <c r="K50" s="376"/>
      <c r="L50" s="165"/>
      <c r="M50" s="166"/>
      <c r="Q50" s="96"/>
      <c r="R50" s="167">
        <f>X44+1</f>
        <v>44948</v>
      </c>
      <c r="S50" s="157">
        <f t="shared" ref="S50:X50" si="36">R50+1</f>
        <v>44949</v>
      </c>
      <c r="T50" s="157">
        <f t="shared" si="36"/>
        <v>44950</v>
      </c>
      <c r="U50" s="157">
        <f t="shared" si="36"/>
        <v>44951</v>
      </c>
      <c r="V50" s="157">
        <f t="shared" si="36"/>
        <v>44952</v>
      </c>
      <c r="W50" s="157">
        <f t="shared" si="36"/>
        <v>44953</v>
      </c>
      <c r="X50" s="168">
        <f t="shared" si="36"/>
        <v>44954</v>
      </c>
      <c r="Y50" s="99"/>
    </row>
    <row r="51" spans="1:25" ht="33" customHeight="1">
      <c r="A51" s="377" t="s">
        <v>157</v>
      </c>
      <c r="B51" s="378"/>
      <c r="C51" s="186" t="str">
        <f t="shared" ref="C51:I51" si="37">IF(C52+C53&gt;=50,"○","")</f>
        <v/>
      </c>
      <c r="D51" s="186" t="str">
        <f t="shared" si="37"/>
        <v/>
      </c>
      <c r="E51" s="186" t="str">
        <f t="shared" si="37"/>
        <v/>
      </c>
      <c r="F51" s="186" t="str">
        <f t="shared" si="37"/>
        <v/>
      </c>
      <c r="G51" s="186" t="str">
        <f t="shared" si="37"/>
        <v/>
      </c>
      <c r="H51" s="186" t="str">
        <f t="shared" si="37"/>
        <v/>
      </c>
      <c r="I51" s="186" t="str">
        <f t="shared" si="37"/>
        <v/>
      </c>
      <c r="J51" s="379" t="str">
        <f>IF(COUNTIF(C51:I51,"=○")&gt;0,"達成　","―　")</f>
        <v>―　</v>
      </c>
      <c r="K51" s="380"/>
      <c r="L51" s="165"/>
      <c r="M51" s="166"/>
      <c r="Q51" s="96"/>
      <c r="R51" s="51">
        <f t="shared" ref="R51:X51" si="38">C52+C53</f>
        <v>0</v>
      </c>
      <c r="S51" s="51">
        <f t="shared" si="38"/>
        <v>0</v>
      </c>
      <c r="T51" s="51">
        <f t="shared" si="38"/>
        <v>0</v>
      </c>
      <c r="U51" s="51">
        <f t="shared" si="38"/>
        <v>0</v>
      </c>
      <c r="V51" s="51">
        <f t="shared" si="38"/>
        <v>0</v>
      </c>
      <c r="W51" s="51">
        <f t="shared" si="38"/>
        <v>0</v>
      </c>
      <c r="X51" s="51">
        <f t="shared" si="38"/>
        <v>0</v>
      </c>
      <c r="Y51" s="99"/>
    </row>
    <row r="52" spans="1:25" ht="33" customHeight="1" thickBot="1">
      <c r="A52" s="54" t="s">
        <v>158</v>
      </c>
      <c r="B52" s="53" t="s">
        <v>39</v>
      </c>
      <c r="C52" s="51"/>
      <c r="D52" s="51"/>
      <c r="E52" s="51"/>
      <c r="F52" s="51"/>
      <c r="G52" s="51"/>
      <c r="H52" s="51"/>
      <c r="I52" s="188"/>
      <c r="J52" s="381"/>
      <c r="K52" s="382"/>
      <c r="L52" s="165"/>
      <c r="M52" s="166"/>
      <c r="Q52" s="96"/>
      <c r="R52" s="51">
        <f t="shared" ref="R52:X52" si="39">C54+C55</f>
        <v>0</v>
      </c>
      <c r="S52" s="51">
        <f t="shared" si="39"/>
        <v>0</v>
      </c>
      <c r="T52" s="51">
        <f t="shared" si="39"/>
        <v>0</v>
      </c>
      <c r="U52" s="51">
        <f t="shared" si="39"/>
        <v>0</v>
      </c>
      <c r="V52" s="51">
        <f t="shared" si="39"/>
        <v>0</v>
      </c>
      <c r="W52" s="51">
        <f t="shared" si="39"/>
        <v>0</v>
      </c>
      <c r="X52" s="51">
        <f t="shared" si="39"/>
        <v>0</v>
      </c>
      <c r="Y52" s="99"/>
    </row>
    <row r="53" spans="1:25" ht="33" customHeight="1">
      <c r="A53" s="54" t="s">
        <v>158</v>
      </c>
      <c r="B53" s="53" t="s">
        <v>40</v>
      </c>
      <c r="C53" s="51"/>
      <c r="D53" s="51"/>
      <c r="E53" s="51"/>
      <c r="F53" s="51"/>
      <c r="G53" s="51"/>
      <c r="H53" s="51"/>
      <c r="I53" s="188"/>
      <c r="J53" s="367" t="s">
        <v>159</v>
      </c>
      <c r="K53" s="368"/>
      <c r="L53" s="165"/>
      <c r="M53" s="166"/>
      <c r="Q53" s="96"/>
      <c r="R53" s="6"/>
      <c r="S53" s="6"/>
      <c r="T53" s="6"/>
      <c r="U53" s="6"/>
      <c r="V53" s="6"/>
      <c r="W53" s="6"/>
      <c r="X53" s="6"/>
      <c r="Y53" s="99"/>
    </row>
    <row r="54" spans="1:25" ht="33" customHeight="1">
      <c r="A54" s="369" t="s">
        <v>62</v>
      </c>
      <c r="B54" s="370"/>
      <c r="C54" s="189"/>
      <c r="D54" s="189"/>
      <c r="E54" s="189"/>
      <c r="F54" s="189"/>
      <c r="G54" s="189"/>
      <c r="H54" s="189"/>
      <c r="I54" s="189"/>
      <c r="J54" s="371">
        <f>ROUNDDOWN(SUMIF(C51:I51,"○",C54:I54),0)</f>
        <v>0</v>
      </c>
      <c r="K54" s="372"/>
      <c r="L54" s="165"/>
      <c r="M54" s="166"/>
      <c r="Q54" s="96"/>
      <c r="R54" s="6"/>
      <c r="S54" s="6"/>
      <c r="T54" s="6"/>
      <c r="U54" s="6"/>
      <c r="V54" s="6"/>
      <c r="W54" s="6"/>
      <c r="X54" s="6"/>
      <c r="Y54" s="99"/>
    </row>
    <row r="55" spans="1:25" ht="33" customHeight="1" thickBot="1">
      <c r="A55" s="369" t="s">
        <v>63</v>
      </c>
      <c r="B55" s="370"/>
      <c r="C55" s="189"/>
      <c r="D55" s="189"/>
      <c r="E55" s="189"/>
      <c r="F55" s="189"/>
      <c r="G55" s="189"/>
      <c r="H55" s="189"/>
      <c r="I55" s="189"/>
      <c r="J55" s="373">
        <f>ROUNDDOWN(SUMIF(C51:I51,"○",C55:I55),0)</f>
        <v>0</v>
      </c>
      <c r="K55" s="374"/>
      <c r="L55" s="165"/>
      <c r="M55" s="166"/>
      <c r="Q55" s="96"/>
      <c r="R55" s="6"/>
      <c r="S55" s="6"/>
      <c r="T55" s="6"/>
      <c r="U55" s="6"/>
      <c r="V55" s="6"/>
      <c r="W55" s="6"/>
      <c r="X55" s="6"/>
      <c r="Y55" s="99"/>
    </row>
    <row r="56" spans="1:25" ht="25.5" customHeight="1">
      <c r="A56" s="191"/>
      <c r="B56" s="192"/>
      <c r="C56" s="95">
        <f>I50+1</f>
        <v>44955</v>
      </c>
      <c r="D56" s="95">
        <f t="shared" ref="D56:I56" si="40">C56+1</f>
        <v>44956</v>
      </c>
      <c r="E56" s="95">
        <f t="shared" si="40"/>
        <v>44957</v>
      </c>
      <c r="F56" s="95">
        <f t="shared" si="40"/>
        <v>44958</v>
      </c>
      <c r="G56" s="95">
        <f t="shared" si="40"/>
        <v>44959</v>
      </c>
      <c r="H56" s="95">
        <f t="shared" si="40"/>
        <v>44960</v>
      </c>
      <c r="I56" s="95">
        <f t="shared" si="40"/>
        <v>44961</v>
      </c>
      <c r="J56" s="375" t="s">
        <v>156</v>
      </c>
      <c r="K56" s="376"/>
      <c r="L56" s="165"/>
      <c r="M56" s="166"/>
      <c r="Q56" s="96"/>
      <c r="R56" s="167">
        <f>X50+1</f>
        <v>44955</v>
      </c>
      <c r="S56" s="157">
        <f t="shared" ref="S56:X56" si="41">R56+1</f>
        <v>44956</v>
      </c>
      <c r="T56" s="157">
        <f t="shared" si="41"/>
        <v>44957</v>
      </c>
      <c r="U56" s="157">
        <f t="shared" si="41"/>
        <v>44958</v>
      </c>
      <c r="V56" s="157">
        <f t="shared" si="41"/>
        <v>44959</v>
      </c>
      <c r="W56" s="157">
        <f t="shared" si="41"/>
        <v>44960</v>
      </c>
      <c r="X56" s="168">
        <f t="shared" si="41"/>
        <v>44961</v>
      </c>
      <c r="Y56" s="99"/>
    </row>
    <row r="57" spans="1:25" ht="33" customHeight="1">
      <c r="A57" s="377" t="s">
        <v>157</v>
      </c>
      <c r="B57" s="378"/>
      <c r="C57" s="186" t="str">
        <f t="shared" ref="C57:I57" si="42">IF(C58+C59&gt;=50,"○","")</f>
        <v/>
      </c>
      <c r="D57" s="186" t="str">
        <f t="shared" si="42"/>
        <v/>
      </c>
      <c r="E57" s="186" t="str">
        <f t="shared" si="42"/>
        <v/>
      </c>
      <c r="F57" s="186" t="str">
        <f t="shared" si="42"/>
        <v/>
      </c>
      <c r="G57" s="186" t="str">
        <f t="shared" si="42"/>
        <v/>
      </c>
      <c r="H57" s="186" t="str">
        <f t="shared" si="42"/>
        <v/>
      </c>
      <c r="I57" s="186" t="str">
        <f t="shared" si="42"/>
        <v/>
      </c>
      <c r="J57" s="379" t="str">
        <f>IF(COUNTIF(C57:I57,"=○")&gt;0,"達成　","―　")</f>
        <v>―　</v>
      </c>
      <c r="K57" s="380"/>
      <c r="L57" s="165"/>
      <c r="M57" s="166"/>
      <c r="Q57" s="96"/>
      <c r="R57" s="51">
        <f t="shared" ref="R57:X57" si="43">C58+C59</f>
        <v>0</v>
      </c>
      <c r="S57" s="51">
        <f t="shared" si="43"/>
        <v>0</v>
      </c>
      <c r="T57" s="51">
        <f t="shared" si="43"/>
        <v>0</v>
      </c>
      <c r="U57" s="51">
        <f t="shared" si="43"/>
        <v>0</v>
      </c>
      <c r="V57" s="51">
        <f t="shared" si="43"/>
        <v>0</v>
      </c>
      <c r="W57" s="51">
        <f t="shared" si="43"/>
        <v>0</v>
      </c>
      <c r="X57" s="51">
        <f t="shared" si="43"/>
        <v>0</v>
      </c>
      <c r="Y57" s="99"/>
    </row>
    <row r="58" spans="1:25" ht="33" customHeight="1" thickBot="1">
      <c r="A58" s="54" t="s">
        <v>158</v>
      </c>
      <c r="B58" s="53" t="s">
        <v>39</v>
      </c>
      <c r="C58" s="51"/>
      <c r="D58" s="51"/>
      <c r="E58" s="51"/>
      <c r="F58" s="51"/>
      <c r="G58" s="51"/>
      <c r="H58" s="51"/>
      <c r="I58" s="188"/>
      <c r="J58" s="381"/>
      <c r="K58" s="382"/>
      <c r="L58" s="165"/>
      <c r="M58" s="166"/>
      <c r="Q58" s="96"/>
      <c r="R58" s="51">
        <f t="shared" ref="R58:X58" si="44">C60+C61</f>
        <v>0</v>
      </c>
      <c r="S58" s="51">
        <f t="shared" si="44"/>
        <v>0</v>
      </c>
      <c r="T58" s="51">
        <f t="shared" si="44"/>
        <v>0</v>
      </c>
      <c r="U58" s="51">
        <f t="shared" si="44"/>
        <v>0</v>
      </c>
      <c r="V58" s="51">
        <f t="shared" si="44"/>
        <v>0</v>
      </c>
      <c r="W58" s="51">
        <f t="shared" si="44"/>
        <v>0</v>
      </c>
      <c r="X58" s="51">
        <f t="shared" si="44"/>
        <v>0</v>
      </c>
      <c r="Y58" s="99"/>
    </row>
    <row r="59" spans="1:25" ht="33" customHeight="1">
      <c r="A59" s="54" t="s">
        <v>158</v>
      </c>
      <c r="B59" s="53" t="s">
        <v>40</v>
      </c>
      <c r="C59" s="51"/>
      <c r="D59" s="51"/>
      <c r="E59" s="51"/>
      <c r="F59" s="51"/>
      <c r="G59" s="51"/>
      <c r="H59" s="51"/>
      <c r="I59" s="188"/>
      <c r="J59" s="367" t="s">
        <v>159</v>
      </c>
      <c r="K59" s="368"/>
      <c r="L59" s="165"/>
      <c r="M59" s="166"/>
      <c r="Q59" s="96"/>
      <c r="R59" s="6"/>
      <c r="S59" s="6"/>
      <c r="T59" s="6"/>
      <c r="U59" s="6"/>
      <c r="V59" s="6"/>
      <c r="W59" s="6"/>
      <c r="X59" s="6"/>
      <c r="Y59" s="99"/>
    </row>
    <row r="60" spans="1:25" ht="33" customHeight="1">
      <c r="A60" s="369" t="s">
        <v>62</v>
      </c>
      <c r="B60" s="370"/>
      <c r="C60" s="189"/>
      <c r="D60" s="189"/>
      <c r="E60" s="189"/>
      <c r="F60" s="189"/>
      <c r="G60" s="189"/>
      <c r="H60" s="189"/>
      <c r="I60" s="189"/>
      <c r="J60" s="371">
        <f>ROUNDDOWN(SUMIF(C57:I57,"○",C60:I60),0)</f>
        <v>0</v>
      </c>
      <c r="K60" s="372"/>
      <c r="L60" s="165"/>
      <c r="M60" s="166"/>
      <c r="Q60" s="96"/>
      <c r="R60" s="6"/>
      <c r="S60" s="6"/>
      <c r="T60" s="6"/>
      <c r="U60" s="6"/>
      <c r="V60" s="6"/>
      <c r="W60" s="6"/>
      <c r="X60" s="6"/>
      <c r="Y60" s="99"/>
    </row>
    <row r="61" spans="1:25" ht="33" customHeight="1" thickBot="1">
      <c r="A61" s="369" t="s">
        <v>63</v>
      </c>
      <c r="B61" s="370"/>
      <c r="C61" s="189"/>
      <c r="D61" s="189"/>
      <c r="E61" s="189"/>
      <c r="F61" s="189"/>
      <c r="G61" s="189"/>
      <c r="H61" s="189"/>
      <c r="I61" s="189"/>
      <c r="J61" s="373">
        <f>ROUNDDOWN(SUMIF(C57:I57,"○",C61:I61),0)</f>
        <v>0</v>
      </c>
      <c r="K61" s="374"/>
      <c r="L61" s="165"/>
      <c r="M61" s="166"/>
      <c r="Q61" s="96"/>
      <c r="R61" s="6"/>
      <c r="S61" s="6"/>
      <c r="T61" s="6"/>
      <c r="U61" s="6"/>
      <c r="V61" s="6"/>
      <c r="W61" s="6"/>
      <c r="X61" s="6"/>
      <c r="Y61" s="99"/>
    </row>
    <row r="62" spans="1:25" ht="21.75" customHeight="1" thickBot="1">
      <c r="A62" s="113"/>
      <c r="B62" s="113"/>
      <c r="C62" s="113"/>
      <c r="D62" s="113"/>
      <c r="E62" s="113"/>
      <c r="F62" s="113"/>
      <c r="G62" s="113"/>
      <c r="H62" s="113"/>
      <c r="I62" s="113"/>
      <c r="J62" s="113"/>
      <c r="K62" s="113"/>
      <c r="L62" s="113"/>
      <c r="M62" s="113"/>
      <c r="Q62" s="96"/>
      <c r="R62" s="6"/>
      <c r="S62" s="6"/>
      <c r="T62" s="6"/>
      <c r="U62" s="6"/>
      <c r="V62" s="6"/>
      <c r="W62" s="6"/>
      <c r="X62" s="6"/>
      <c r="Y62" s="99"/>
    </row>
    <row r="63" spans="1:25" ht="34.5" customHeight="1">
      <c r="A63" s="353" t="s">
        <v>160</v>
      </c>
      <c r="B63" s="354"/>
      <c r="C63" s="354"/>
      <c r="D63" s="354"/>
      <c r="E63" s="354"/>
      <c r="F63" s="354"/>
      <c r="G63" s="355">
        <f>SUM(C12:I12,C18:I18,C24:I24,C30:I30,C36:I36,C42:I42,C48:I48,C54:I54,C60:I60)</f>
        <v>19.600000000000001</v>
      </c>
      <c r="H63" s="356"/>
      <c r="Q63" s="96"/>
      <c r="R63" s="6"/>
      <c r="S63" s="6"/>
      <c r="T63" s="6"/>
      <c r="U63" s="6"/>
      <c r="V63" s="6"/>
      <c r="W63" s="6"/>
      <c r="X63" s="6"/>
      <c r="Y63" s="99"/>
    </row>
    <row r="64" spans="1:25" ht="34.5" customHeight="1" thickBot="1">
      <c r="A64" s="360" t="s">
        <v>161</v>
      </c>
      <c r="B64" s="361"/>
      <c r="C64" s="361"/>
      <c r="D64" s="361"/>
      <c r="E64" s="361"/>
      <c r="F64" s="361"/>
      <c r="G64" s="362">
        <f>SUM(C13:I13,C19:I19,C25:I25,C31:I31,C37:I37,C43:I43,C49:I49,C55:I55,C61:I61)</f>
        <v>98</v>
      </c>
      <c r="H64" s="363"/>
      <c r="Q64" s="96"/>
      <c r="R64" s="6"/>
      <c r="S64" s="6"/>
      <c r="T64" s="6"/>
      <c r="U64" s="6"/>
      <c r="V64" s="6"/>
      <c r="W64" s="6"/>
      <c r="X64" s="6"/>
      <c r="Y64" s="99"/>
    </row>
    <row r="65" spans="1:25" ht="34.5" customHeight="1">
      <c r="A65" s="353" t="s">
        <v>162</v>
      </c>
      <c r="B65" s="354"/>
      <c r="C65" s="354"/>
      <c r="D65" s="354"/>
      <c r="E65" s="354"/>
      <c r="F65" s="354"/>
      <c r="G65" s="355">
        <f>SUM(J12,J18,J24,J30,J36,J42,J48,J54,J60)</f>
        <v>18</v>
      </c>
      <c r="H65" s="356"/>
      <c r="Q65" s="96"/>
      <c r="R65" s="6"/>
      <c r="S65" s="6"/>
      <c r="T65" s="6"/>
      <c r="U65" s="6"/>
      <c r="V65" s="6"/>
      <c r="W65" s="6"/>
      <c r="X65" s="6"/>
      <c r="Y65" s="99"/>
    </row>
    <row r="66" spans="1:25" ht="34.5" customHeight="1" thickBot="1">
      <c r="A66" s="360" t="s">
        <v>163</v>
      </c>
      <c r="B66" s="361"/>
      <c r="C66" s="361"/>
      <c r="D66" s="361"/>
      <c r="E66" s="361"/>
      <c r="F66" s="361"/>
      <c r="G66" s="362">
        <f>SUM(J13,J19,J25,J31,J37,J43,J49,J55,J61)</f>
        <v>90</v>
      </c>
      <c r="H66" s="363"/>
      <c r="Q66" s="96"/>
      <c r="R66" s="6"/>
      <c r="S66" s="6"/>
      <c r="T66" s="6"/>
      <c r="U66" s="6"/>
      <c r="V66" s="6"/>
      <c r="W66" s="6"/>
      <c r="X66" s="6"/>
      <c r="Y66" s="99"/>
    </row>
    <row r="67" spans="1:25" ht="34.5" customHeight="1" thickBot="1">
      <c r="A67" s="349" t="s">
        <v>164</v>
      </c>
      <c r="B67" s="350"/>
      <c r="C67" s="350"/>
      <c r="D67" s="350"/>
      <c r="E67" s="350"/>
      <c r="F67" s="350"/>
      <c r="G67" s="351">
        <f>COUNTIF(J9:K61,"達成　")</f>
        <v>5</v>
      </c>
      <c r="H67" s="352"/>
      <c r="J67" s="202"/>
      <c r="K67" s="202"/>
      <c r="L67" s="200"/>
      <c r="M67" s="201"/>
      <c r="N67" s="199"/>
      <c r="O67" s="171"/>
      <c r="Q67" s="96"/>
      <c r="R67" s="6"/>
      <c r="S67" s="6"/>
      <c r="T67" s="6"/>
      <c r="U67" s="6"/>
      <c r="V67" s="6"/>
      <c r="W67" s="6"/>
      <c r="X67" s="6"/>
      <c r="Y67" s="99"/>
    </row>
    <row r="68" spans="1:25" ht="37.5" customHeight="1" thickBot="1">
      <c r="A68" s="353" t="s">
        <v>165</v>
      </c>
      <c r="B68" s="354"/>
      <c r="C68" s="354"/>
      <c r="D68" s="354"/>
      <c r="E68" s="354"/>
      <c r="F68" s="354"/>
      <c r="G68" s="355">
        <f>IF(G67&gt;=4,G65,0)</f>
        <v>18</v>
      </c>
      <c r="H68" s="356"/>
      <c r="J68" s="357" t="s">
        <v>166</v>
      </c>
      <c r="K68" s="358"/>
      <c r="L68" s="358"/>
      <c r="M68" s="359"/>
      <c r="Q68" s="140"/>
      <c r="R68" s="141"/>
      <c r="S68" s="141"/>
      <c r="T68" s="141"/>
      <c r="U68" s="141"/>
      <c r="V68" s="141"/>
      <c r="W68" s="141"/>
      <c r="X68" s="141"/>
      <c r="Y68" s="142"/>
    </row>
    <row r="69" spans="1:25" ht="37.5" customHeight="1" thickBot="1">
      <c r="A69" s="360" t="s">
        <v>167</v>
      </c>
      <c r="B69" s="361"/>
      <c r="C69" s="361"/>
      <c r="D69" s="361"/>
      <c r="E69" s="361"/>
      <c r="F69" s="361"/>
      <c r="G69" s="362">
        <f>IF(G67&gt;=4,G66,0)</f>
        <v>90</v>
      </c>
      <c r="H69" s="363"/>
      <c r="J69" s="364">
        <f>L156</f>
        <v>450</v>
      </c>
      <c r="K69" s="365"/>
      <c r="L69" s="365"/>
      <c r="M69" s="366"/>
      <c r="Q69" s="6"/>
      <c r="R69" s="6"/>
      <c r="S69" s="6"/>
      <c r="T69" s="6"/>
      <c r="U69" s="6"/>
      <c r="V69" s="6"/>
      <c r="W69" s="6"/>
      <c r="X69" s="6"/>
      <c r="Y69" s="6"/>
    </row>
    <row r="70" spans="1:25" ht="39" customHeight="1">
      <c r="A70" s="17"/>
      <c r="B70" s="17"/>
      <c r="L70" s="184" t="s">
        <v>57</v>
      </c>
      <c r="M70" s="184"/>
    </row>
    <row r="71" spans="1:25" ht="32.25" customHeight="1">
      <c r="A71" s="36" t="s">
        <v>168</v>
      </c>
      <c r="B71" s="36"/>
      <c r="C71" s="24"/>
      <c r="D71" s="24"/>
      <c r="E71" s="24"/>
      <c r="F71" s="24"/>
      <c r="G71" s="24"/>
      <c r="H71" s="24"/>
      <c r="I71" s="24"/>
      <c r="J71" s="24"/>
      <c r="K71" s="24"/>
    </row>
    <row r="72" spans="1:25" ht="20.100000000000001" customHeight="1" thickBot="1">
      <c r="A72" s="36"/>
      <c r="B72" s="36"/>
      <c r="C72" s="24"/>
      <c r="D72" s="24"/>
      <c r="E72" s="24"/>
      <c r="F72" s="24"/>
      <c r="G72" s="24"/>
      <c r="H72" s="24"/>
      <c r="I72" s="24"/>
      <c r="J72" s="24"/>
      <c r="K72" s="24"/>
    </row>
    <row r="73" spans="1:25" ht="42" customHeight="1" thickBot="1">
      <c r="A73" s="43" t="s">
        <v>41</v>
      </c>
      <c r="B73" s="36"/>
      <c r="C73" s="24"/>
      <c r="D73" s="24"/>
      <c r="E73" s="24"/>
      <c r="F73" s="24"/>
      <c r="G73" s="24"/>
      <c r="H73" s="24"/>
      <c r="I73" s="24"/>
      <c r="J73" s="24"/>
      <c r="K73" s="24"/>
      <c r="L73" s="49" t="s">
        <v>182</v>
      </c>
    </row>
    <row r="74" spans="1:25" ht="39" customHeight="1" thickBot="1">
      <c r="A74" s="36"/>
      <c r="B74" s="36"/>
      <c r="C74" s="24"/>
      <c r="D74" s="24"/>
      <c r="E74" s="24"/>
      <c r="F74" s="24"/>
      <c r="G74" s="24"/>
      <c r="H74" s="24"/>
      <c r="I74" s="24"/>
      <c r="J74" s="24"/>
      <c r="K74" s="24"/>
      <c r="L74" s="44"/>
    </row>
    <row r="75" spans="1:25" ht="42" customHeight="1" thickBot="1">
      <c r="A75" s="36" t="s">
        <v>42</v>
      </c>
      <c r="B75" s="36"/>
      <c r="C75" s="24"/>
      <c r="D75" s="24"/>
      <c r="F75" s="36"/>
      <c r="K75" s="193" t="s">
        <v>169</v>
      </c>
      <c r="L75" s="49" t="s">
        <v>182</v>
      </c>
    </row>
    <row r="76" spans="1:25" ht="39" customHeight="1" thickBot="1">
      <c r="A76" s="36"/>
      <c r="B76" s="36"/>
      <c r="C76" s="24"/>
      <c r="D76" s="24"/>
      <c r="F76" s="36"/>
      <c r="H76" s="36"/>
      <c r="I76" s="24"/>
      <c r="J76" s="24"/>
      <c r="K76" s="24"/>
      <c r="L76" s="119" t="s">
        <v>100</v>
      </c>
    </row>
    <row r="77" spans="1:25" ht="42" customHeight="1" thickBot="1">
      <c r="A77" s="36" t="s">
        <v>44</v>
      </c>
      <c r="B77" s="36"/>
      <c r="C77" s="49"/>
      <c r="D77" s="24"/>
      <c r="E77" s="24"/>
      <c r="F77" s="24"/>
      <c r="G77" s="24"/>
      <c r="H77" s="24"/>
      <c r="I77" s="24"/>
      <c r="J77" s="24"/>
      <c r="K77" s="24"/>
    </row>
    <row r="78" spans="1:25" ht="39" customHeight="1" thickBot="1">
      <c r="A78" s="36"/>
      <c r="B78" s="36"/>
      <c r="C78" s="44"/>
      <c r="D78" s="24"/>
      <c r="E78" s="24"/>
      <c r="F78" s="24"/>
      <c r="G78" s="24"/>
      <c r="H78" s="24"/>
      <c r="I78" s="24"/>
      <c r="J78" s="24"/>
      <c r="K78" s="24"/>
    </row>
    <row r="79" spans="1:25" ht="42" customHeight="1" thickBot="1">
      <c r="A79" s="120" t="s">
        <v>101</v>
      </c>
      <c r="B79" s="120"/>
      <c r="C79" s="121"/>
      <c r="D79" s="121"/>
      <c r="E79" s="121"/>
      <c r="F79" s="121"/>
      <c r="G79" s="121"/>
      <c r="H79" s="121"/>
      <c r="I79" s="121"/>
      <c r="J79" s="121"/>
      <c r="K79" s="193" t="s">
        <v>169</v>
      </c>
      <c r="L79" s="49"/>
    </row>
    <row r="80" spans="1:25" ht="39" customHeight="1" thickBot="1">
      <c r="A80" s="36"/>
      <c r="B80" s="36"/>
      <c r="C80" s="24"/>
      <c r="D80" s="24"/>
      <c r="F80" s="36"/>
      <c r="H80" s="36"/>
      <c r="I80" s="24"/>
      <c r="J80" s="24"/>
      <c r="K80" s="24"/>
      <c r="L80" s="119" t="s">
        <v>102</v>
      </c>
    </row>
    <row r="81" spans="1:12" ht="42" customHeight="1" thickBot="1">
      <c r="A81" s="36" t="s">
        <v>44</v>
      </c>
      <c r="B81" s="36"/>
      <c r="C81" s="49"/>
      <c r="D81" s="24"/>
      <c r="E81" s="24"/>
      <c r="F81" s="24"/>
      <c r="G81" s="24"/>
      <c r="H81" s="24"/>
      <c r="I81" s="24"/>
      <c r="J81" s="24"/>
      <c r="K81" s="24"/>
    </row>
    <row r="82" spans="1:12" ht="39" customHeight="1" thickBot="1">
      <c r="A82" s="36"/>
      <c r="B82" s="36"/>
      <c r="C82" s="44"/>
      <c r="D82" s="24"/>
      <c r="E82" s="24"/>
      <c r="F82" s="24"/>
      <c r="G82" s="24"/>
      <c r="H82" s="24"/>
      <c r="I82" s="24"/>
      <c r="J82" s="24"/>
      <c r="K82" s="24"/>
    </row>
    <row r="83" spans="1:12" ht="42" customHeight="1" thickBot="1">
      <c r="A83" s="275" t="s">
        <v>103</v>
      </c>
      <c r="B83" s="275"/>
      <c r="C83" s="275"/>
      <c r="D83" s="275"/>
      <c r="E83" s="275"/>
      <c r="F83" s="275"/>
      <c r="G83" s="275"/>
      <c r="H83" s="275"/>
      <c r="I83" s="275"/>
      <c r="J83" s="275"/>
      <c r="K83" s="193" t="s">
        <v>169</v>
      </c>
      <c r="L83" s="49"/>
    </row>
    <row r="84" spans="1:12" ht="25.5" customHeight="1">
      <c r="A84" s="275"/>
      <c r="B84" s="275"/>
      <c r="C84" s="275"/>
      <c r="D84" s="275"/>
      <c r="E84" s="275"/>
      <c r="F84" s="275"/>
      <c r="G84" s="275"/>
      <c r="H84" s="275"/>
      <c r="I84" s="275"/>
      <c r="J84" s="275"/>
      <c r="K84" s="36"/>
      <c r="L84" s="55"/>
    </row>
    <row r="85" spans="1:12" ht="72" customHeight="1">
      <c r="A85" s="345" t="s">
        <v>141</v>
      </c>
      <c r="B85" s="345"/>
      <c r="C85" s="345"/>
      <c r="D85" s="345"/>
      <c r="E85" s="345"/>
      <c r="F85" s="345"/>
      <c r="G85" s="345"/>
      <c r="H85" s="345"/>
      <c r="I85" s="345"/>
      <c r="J85" s="345"/>
      <c r="K85" s="24"/>
    </row>
    <row r="86" spans="1:12" ht="42" customHeight="1">
      <c r="A86" s="178"/>
      <c r="B86" s="178"/>
      <c r="C86" s="178"/>
      <c r="D86" s="178"/>
      <c r="E86" s="178"/>
      <c r="F86" s="178"/>
      <c r="G86" s="178"/>
      <c r="H86" s="178"/>
      <c r="I86" s="178"/>
      <c r="J86" s="178"/>
      <c r="K86" s="24"/>
    </row>
    <row r="87" spans="1:12" ht="19.5" customHeight="1">
      <c r="A87" s="36"/>
      <c r="B87" s="36"/>
      <c r="C87" s="24"/>
      <c r="D87" s="24"/>
      <c r="E87" s="24"/>
      <c r="F87" s="24"/>
      <c r="G87" s="24"/>
      <c r="H87" s="24"/>
      <c r="I87" s="24"/>
      <c r="J87" s="24"/>
      <c r="K87" s="24"/>
    </row>
    <row r="88" spans="1:12" ht="42" customHeight="1">
      <c r="A88" s="56" t="s">
        <v>64</v>
      </c>
      <c r="B88" s="56"/>
      <c r="C88" s="24"/>
      <c r="D88" s="24"/>
      <c r="E88" s="24"/>
      <c r="F88" s="24"/>
      <c r="G88" s="24"/>
      <c r="H88" s="24"/>
      <c r="I88" s="24"/>
      <c r="J88" s="24"/>
      <c r="K88" s="24"/>
      <c r="L88" s="44"/>
    </row>
    <row r="89" spans="1:12" ht="42" customHeight="1">
      <c r="A89" s="36" t="s">
        <v>45</v>
      </c>
      <c r="B89" s="36"/>
      <c r="C89" s="24"/>
      <c r="D89" s="24"/>
      <c r="E89" s="24"/>
      <c r="F89" s="24"/>
      <c r="G89" s="24"/>
      <c r="H89" s="24"/>
      <c r="I89" s="24"/>
      <c r="J89" s="24"/>
      <c r="K89" s="24"/>
      <c r="L89" s="44"/>
    </row>
    <row r="90" spans="1:12" ht="42" customHeight="1">
      <c r="A90" s="36" t="s">
        <v>46</v>
      </c>
      <c r="B90" s="36"/>
      <c r="C90" s="24"/>
      <c r="D90" s="24"/>
      <c r="E90" s="24"/>
      <c r="F90" s="24"/>
      <c r="G90" s="24"/>
      <c r="H90" s="24"/>
      <c r="I90" s="24"/>
      <c r="J90" s="24"/>
      <c r="K90" s="24"/>
      <c r="L90" s="44"/>
    </row>
    <row r="91" spans="1:12" ht="42" customHeight="1">
      <c r="A91" s="179" t="s">
        <v>65</v>
      </c>
      <c r="B91" s="179"/>
      <c r="C91" s="179"/>
      <c r="D91" s="179"/>
      <c r="E91" s="179"/>
      <c r="F91" s="179"/>
      <c r="G91" s="179"/>
      <c r="H91" s="179"/>
      <c r="I91" s="179"/>
      <c r="J91" s="179"/>
      <c r="K91" s="179"/>
      <c r="L91" s="44"/>
    </row>
    <row r="92" spans="1:12" ht="42" customHeight="1">
      <c r="A92" s="36" t="s">
        <v>66</v>
      </c>
      <c r="B92" s="36"/>
      <c r="C92" s="36"/>
      <c r="D92" s="36"/>
      <c r="E92" s="36"/>
      <c r="F92" s="36"/>
      <c r="G92" s="36"/>
      <c r="H92" s="36"/>
      <c r="I92" s="36"/>
      <c r="J92" s="36"/>
      <c r="K92" s="36"/>
      <c r="L92" s="44"/>
    </row>
    <row r="93" spans="1:12" ht="42" customHeight="1">
      <c r="A93" s="36" t="s">
        <v>67</v>
      </c>
      <c r="B93" s="36"/>
      <c r="C93" s="36"/>
      <c r="D93" s="36"/>
      <c r="E93" s="36"/>
      <c r="F93" s="36"/>
      <c r="G93" s="36"/>
      <c r="H93" s="36"/>
      <c r="I93" s="36"/>
      <c r="J93" s="36"/>
      <c r="K93" s="36"/>
      <c r="L93" s="44"/>
    </row>
    <row r="94" spans="1:12" ht="42" customHeight="1">
      <c r="A94" s="36" t="s">
        <v>68</v>
      </c>
      <c r="B94" s="36"/>
      <c r="C94" s="36"/>
      <c r="D94" s="36"/>
      <c r="E94" s="36"/>
      <c r="F94" s="36"/>
      <c r="G94" s="36"/>
      <c r="H94" s="36"/>
      <c r="I94" s="36"/>
      <c r="J94" s="36"/>
      <c r="K94" s="36"/>
      <c r="L94" s="44"/>
    </row>
    <row r="95" spans="1:12" ht="25.5" customHeight="1">
      <c r="A95" s="36"/>
      <c r="B95" s="36"/>
      <c r="C95" s="36"/>
      <c r="D95" s="36"/>
      <c r="E95" s="36"/>
      <c r="F95" s="36"/>
      <c r="G95" s="36"/>
      <c r="H95" s="36"/>
      <c r="I95" s="36"/>
      <c r="J95" s="36"/>
      <c r="K95" s="36"/>
      <c r="L95" s="44"/>
    </row>
    <row r="96" spans="1:12" ht="42" customHeight="1">
      <c r="A96" s="36" t="s">
        <v>52</v>
      </c>
      <c r="B96" s="36"/>
      <c r="C96" s="24"/>
      <c r="D96" s="24"/>
      <c r="E96" s="24"/>
      <c r="F96" s="24"/>
      <c r="G96" s="24"/>
      <c r="H96" s="24"/>
      <c r="I96" s="24"/>
      <c r="J96" s="24"/>
      <c r="K96" s="24"/>
      <c r="L96" s="44"/>
    </row>
    <row r="97" spans="1:12" ht="42" customHeight="1">
      <c r="A97" s="22" t="s">
        <v>53</v>
      </c>
      <c r="B97" s="346"/>
      <c r="C97" s="347"/>
      <c r="D97" s="347"/>
      <c r="E97" s="347"/>
      <c r="F97" s="347"/>
      <c r="G97" s="347"/>
      <c r="H97" s="347"/>
      <c r="I97" s="347"/>
      <c r="J97" s="347"/>
      <c r="K97" s="348"/>
      <c r="L97" s="44"/>
    </row>
    <row r="98" spans="1:12" ht="42" customHeight="1">
      <c r="A98" s="14"/>
      <c r="B98" s="45" t="s">
        <v>54</v>
      </c>
      <c r="K98" s="6"/>
    </row>
    <row r="99" spans="1:12" ht="42" customHeight="1">
      <c r="A99" s="36" t="s">
        <v>55</v>
      </c>
      <c r="B99" s="36"/>
      <c r="C99" s="24"/>
      <c r="D99" s="24"/>
      <c r="E99" s="24"/>
      <c r="F99" s="24"/>
      <c r="G99" s="24"/>
      <c r="H99" s="24"/>
      <c r="I99" s="24"/>
      <c r="J99" s="24"/>
      <c r="K99" s="24"/>
      <c r="L99" s="44"/>
    </row>
    <row r="100" spans="1:12" ht="42" customHeight="1">
      <c r="A100" s="22" t="s">
        <v>53</v>
      </c>
      <c r="B100" s="346"/>
      <c r="C100" s="347"/>
      <c r="D100" s="347"/>
      <c r="E100" s="347"/>
      <c r="F100" s="347"/>
      <c r="G100" s="347"/>
      <c r="H100" s="347"/>
      <c r="I100" s="347"/>
      <c r="J100" s="347"/>
      <c r="K100" s="348"/>
      <c r="L100" s="44"/>
    </row>
    <row r="101" spans="1:12" ht="42" customHeight="1">
      <c r="A101" s="14"/>
      <c r="B101" s="45"/>
      <c r="K101" s="6"/>
    </row>
    <row r="102" spans="1:12" ht="42" customHeight="1">
      <c r="A102" s="56" t="s">
        <v>69</v>
      </c>
      <c r="B102" s="56"/>
      <c r="C102" s="24"/>
      <c r="D102" s="24"/>
      <c r="E102" s="24"/>
      <c r="F102" s="24"/>
      <c r="G102" s="24"/>
      <c r="H102" s="24"/>
      <c r="I102" s="24"/>
      <c r="J102" s="24"/>
      <c r="K102" s="24"/>
      <c r="L102" s="44"/>
    </row>
    <row r="103" spans="1:12" ht="42" customHeight="1">
      <c r="A103" s="36" t="s">
        <v>70</v>
      </c>
      <c r="B103" s="36"/>
      <c r="C103" s="24"/>
      <c r="D103" s="24"/>
      <c r="E103" s="24"/>
      <c r="F103" s="24"/>
      <c r="G103" s="24"/>
      <c r="H103" s="24"/>
      <c r="I103" s="24"/>
      <c r="J103" s="24"/>
      <c r="K103" s="24"/>
      <c r="L103" s="44"/>
    </row>
    <row r="104" spans="1:12" ht="42" customHeight="1">
      <c r="A104" s="36" t="s">
        <v>46</v>
      </c>
      <c r="B104" s="36"/>
      <c r="C104" s="24"/>
      <c r="D104" s="24"/>
      <c r="E104" s="24"/>
      <c r="F104" s="24"/>
      <c r="G104" s="24"/>
      <c r="H104" s="24"/>
      <c r="I104" s="24"/>
      <c r="J104" s="24"/>
      <c r="K104" s="24"/>
      <c r="L104" s="44"/>
    </row>
    <row r="105" spans="1:12" ht="42" customHeight="1">
      <c r="A105" s="179" t="s">
        <v>71</v>
      </c>
      <c r="B105" s="179"/>
      <c r="C105" s="179"/>
      <c r="D105" s="179"/>
      <c r="E105" s="179"/>
      <c r="F105" s="179"/>
      <c r="G105" s="179"/>
      <c r="H105" s="179"/>
      <c r="I105" s="179"/>
      <c r="J105" s="179"/>
      <c r="K105" s="179"/>
      <c r="L105" s="44"/>
    </row>
    <row r="106" spans="1:12" ht="42" customHeight="1">
      <c r="A106" s="36" t="s">
        <v>72</v>
      </c>
      <c r="B106" s="36"/>
      <c r="C106" s="36"/>
      <c r="D106" s="36"/>
      <c r="E106" s="36"/>
      <c r="F106" s="36"/>
      <c r="G106" s="36"/>
      <c r="H106" s="36"/>
      <c r="I106" s="36"/>
      <c r="J106" s="36"/>
      <c r="K106" s="36"/>
      <c r="L106" s="44"/>
    </row>
    <row r="107" spans="1:12" ht="42" customHeight="1">
      <c r="A107" s="36" t="s">
        <v>73</v>
      </c>
      <c r="B107" s="36"/>
      <c r="C107" s="24"/>
      <c r="D107" s="24"/>
      <c r="E107" s="24"/>
      <c r="F107" s="24"/>
      <c r="G107" s="24"/>
      <c r="H107" s="24"/>
      <c r="I107" s="24"/>
      <c r="J107" s="24"/>
      <c r="K107" s="24"/>
      <c r="L107" s="44"/>
    </row>
    <row r="108" spans="1:12" ht="25.5" customHeight="1">
      <c r="A108" s="36" t="s">
        <v>51</v>
      </c>
      <c r="B108" s="36"/>
      <c r="C108" s="24"/>
      <c r="D108" s="24"/>
      <c r="E108" s="24"/>
      <c r="F108" s="24"/>
      <c r="G108" s="24"/>
      <c r="H108" s="24"/>
      <c r="I108" s="24"/>
      <c r="J108" s="24"/>
      <c r="K108" s="24"/>
      <c r="L108" s="44"/>
    </row>
    <row r="109" spans="1:12" ht="42" customHeight="1">
      <c r="A109" s="36" t="s">
        <v>52</v>
      </c>
      <c r="B109" s="36"/>
      <c r="C109" s="24"/>
      <c r="D109" s="24"/>
      <c r="E109" s="24"/>
      <c r="F109" s="24"/>
      <c r="G109" s="24"/>
      <c r="H109" s="24"/>
      <c r="I109" s="24"/>
      <c r="J109" s="24"/>
      <c r="K109" s="24"/>
      <c r="L109" s="44"/>
    </row>
    <row r="110" spans="1:12" ht="42" customHeight="1">
      <c r="A110" s="22" t="s">
        <v>53</v>
      </c>
      <c r="B110" s="346"/>
      <c r="C110" s="347"/>
      <c r="D110" s="347"/>
      <c r="E110" s="347"/>
      <c r="F110" s="347"/>
      <c r="G110" s="347"/>
      <c r="H110" s="347"/>
      <c r="I110" s="347"/>
      <c r="J110" s="347"/>
      <c r="K110" s="348"/>
      <c r="L110" s="44"/>
    </row>
    <row r="111" spans="1:12" ht="42" customHeight="1">
      <c r="A111" s="14"/>
      <c r="B111" s="45" t="s">
        <v>54</v>
      </c>
      <c r="K111" s="6"/>
    </row>
    <row r="112" spans="1:12" ht="42" customHeight="1">
      <c r="A112" s="36" t="s">
        <v>55</v>
      </c>
      <c r="B112" s="36"/>
      <c r="C112" s="24"/>
      <c r="D112" s="24"/>
      <c r="E112" s="24"/>
      <c r="F112" s="24"/>
      <c r="G112" s="24"/>
      <c r="H112" s="24"/>
      <c r="I112" s="24"/>
      <c r="J112" s="24"/>
      <c r="K112" s="24"/>
      <c r="L112" s="44"/>
    </row>
    <row r="113" spans="1:29" ht="42" customHeight="1">
      <c r="A113" s="22" t="s">
        <v>53</v>
      </c>
      <c r="B113" s="346"/>
      <c r="C113" s="347"/>
      <c r="D113" s="347"/>
      <c r="E113" s="347"/>
      <c r="F113" s="347"/>
      <c r="G113" s="347"/>
      <c r="H113" s="347"/>
      <c r="I113" s="347"/>
      <c r="J113" s="347"/>
      <c r="K113" s="348"/>
      <c r="L113" s="44"/>
    </row>
    <row r="114" spans="1:29" ht="42" customHeight="1">
      <c r="A114" s="14"/>
      <c r="B114" s="45"/>
      <c r="K114" s="6"/>
    </row>
    <row r="115" spans="1:29" ht="23.25" customHeight="1">
      <c r="A115" s="14"/>
      <c r="B115" s="14"/>
      <c r="L115" s="6"/>
    </row>
    <row r="116" spans="1:29" ht="68.25" customHeight="1">
      <c r="A116" s="14"/>
      <c r="B116" s="14"/>
      <c r="C116" s="30" t="s">
        <v>13</v>
      </c>
      <c r="I116" s="30"/>
      <c r="J116" s="30"/>
      <c r="T116" s="6"/>
    </row>
    <row r="117" spans="1:29" ht="45" customHeight="1">
      <c r="A117" s="123" t="s">
        <v>106</v>
      </c>
      <c r="B117" s="124">
        <v>5</v>
      </c>
      <c r="C117" s="125" t="s">
        <v>107</v>
      </c>
      <c r="D117" s="126">
        <v>2</v>
      </c>
      <c r="E117" s="125" t="s">
        <v>108</v>
      </c>
      <c r="F117" s="126">
        <v>6</v>
      </c>
      <c r="G117" s="125" t="s">
        <v>109</v>
      </c>
      <c r="H117" s="85"/>
      <c r="I117" s="85"/>
      <c r="J117" s="85"/>
      <c r="K117" s="85"/>
      <c r="L117" s="85"/>
      <c r="M117" s="85"/>
      <c r="N117" s="85"/>
      <c r="O117" s="85"/>
      <c r="P117" s="85"/>
      <c r="T117" s="6"/>
      <c r="U117" s="6"/>
      <c r="V117" s="6"/>
      <c r="W117" s="6"/>
      <c r="X117" s="6"/>
      <c r="Y117" s="6"/>
      <c r="Z117" s="6"/>
      <c r="AA117" s="6"/>
      <c r="AB117" s="6"/>
      <c r="AC117" s="99"/>
    </row>
    <row r="118" spans="1:29" ht="68.25" customHeight="1">
      <c r="A118" s="14"/>
      <c r="B118" s="14"/>
      <c r="C118" s="30"/>
      <c r="D118" s="344" t="str">
        <f>C1&amp;"     "</f>
        <v xml:space="preserve">医療法人　もずやん病院     </v>
      </c>
      <c r="E118" s="344"/>
      <c r="F118" s="344"/>
      <c r="G118" s="344"/>
      <c r="H118" s="344"/>
      <c r="I118" s="194"/>
      <c r="J118" s="194"/>
      <c r="K118" s="194"/>
      <c r="L118" s="194"/>
      <c r="M118" s="29"/>
      <c r="N118" s="29"/>
      <c r="T118" s="6"/>
      <c r="U118" s="6"/>
      <c r="V118" s="6"/>
      <c r="W118" s="6"/>
      <c r="X118" s="6"/>
      <c r="Y118" s="6"/>
      <c r="Z118" s="6"/>
      <c r="AA118" s="6"/>
      <c r="AB118" s="6"/>
      <c r="AC118" s="99"/>
    </row>
    <row r="119" spans="1:29" ht="68.25" customHeight="1">
      <c r="A119" s="14"/>
      <c r="B119" s="269" t="s">
        <v>110</v>
      </c>
      <c r="C119" s="269"/>
      <c r="D119" s="269"/>
      <c r="E119" s="270" t="s">
        <v>177</v>
      </c>
      <c r="F119" s="270"/>
      <c r="G119" s="270"/>
      <c r="H119" s="270"/>
      <c r="I119" s="29"/>
      <c r="J119" s="29"/>
      <c r="P119" s="6"/>
      <c r="Q119" s="6"/>
      <c r="R119" s="6"/>
      <c r="S119" s="6"/>
      <c r="T119" s="6"/>
      <c r="U119" s="6"/>
      <c r="V119" s="6"/>
      <c r="W119" s="6"/>
      <c r="X119" s="6"/>
      <c r="Y119" s="99"/>
    </row>
    <row r="120" spans="1:29" ht="45.75" customHeight="1">
      <c r="K120" s="14"/>
      <c r="M120" s="22" t="s">
        <v>170</v>
      </c>
    </row>
    <row r="121" spans="1:29" ht="45.75" customHeight="1">
      <c r="J121" s="271" t="str">
        <f>A117&amp;B117&amp;C117&amp;D117&amp;E117&amp;F117&amp;G117</f>
        <v>令和5年2月6日</v>
      </c>
      <c r="K121" s="271"/>
      <c r="L121" s="271"/>
      <c r="M121" s="271"/>
    </row>
    <row r="122" spans="1:29" ht="39.75">
      <c r="A122" s="57" t="s">
        <v>111</v>
      </c>
      <c r="B122" s="57"/>
      <c r="C122" s="58"/>
      <c r="D122" s="58"/>
      <c r="E122" s="58"/>
      <c r="F122" s="58"/>
      <c r="G122" s="172" t="s">
        <v>35</v>
      </c>
      <c r="H122" s="128"/>
      <c r="I122" s="40"/>
      <c r="J122" s="272" t="s">
        <v>191</v>
      </c>
      <c r="K122" s="272"/>
      <c r="L122" s="272"/>
      <c r="M122" s="272"/>
      <c r="Q122" s="6"/>
      <c r="R122" s="6"/>
      <c r="S122" s="6"/>
      <c r="T122" s="6"/>
      <c r="U122" s="6"/>
      <c r="V122" s="6"/>
      <c r="W122" s="6"/>
      <c r="X122" s="6"/>
      <c r="Y122" s="6"/>
      <c r="Z122" s="99"/>
    </row>
    <row r="123" spans="1:29" ht="42" customHeight="1">
      <c r="A123" s="58"/>
      <c r="B123" s="58"/>
      <c r="C123" s="58"/>
      <c r="D123" s="58"/>
      <c r="E123" s="58"/>
      <c r="F123" s="58"/>
      <c r="G123" s="173" t="s">
        <v>113</v>
      </c>
      <c r="H123" s="129"/>
      <c r="I123" s="129"/>
      <c r="J123" s="273" t="s">
        <v>192</v>
      </c>
      <c r="K123" s="273"/>
      <c r="L123" s="273"/>
      <c r="M123" s="273"/>
      <c r="Q123" s="6"/>
      <c r="R123" s="6"/>
      <c r="S123" s="6"/>
      <c r="T123" s="6"/>
      <c r="U123" s="6"/>
      <c r="V123" s="6"/>
      <c r="W123" s="6"/>
      <c r="X123" s="6"/>
      <c r="Y123" s="6"/>
      <c r="Z123" s="99"/>
    </row>
    <row r="124" spans="1:29" ht="39.75">
      <c r="A124" s="58"/>
      <c r="B124" s="58"/>
      <c r="C124" s="58"/>
      <c r="D124" s="58"/>
      <c r="E124" s="58"/>
      <c r="F124" s="58"/>
      <c r="G124" s="174" t="s">
        <v>36</v>
      </c>
      <c r="H124" s="31"/>
      <c r="I124" s="35"/>
      <c r="J124" s="340" t="str">
        <f>C1</f>
        <v>医療法人　もずやん病院</v>
      </c>
      <c r="K124" s="340"/>
      <c r="L124" s="340"/>
      <c r="M124" s="340"/>
      <c r="N124" s="1"/>
      <c r="Q124" s="6"/>
      <c r="R124" s="6"/>
      <c r="S124" s="6"/>
      <c r="T124" s="6"/>
      <c r="U124" s="6"/>
      <c r="V124" s="6"/>
      <c r="W124" s="6"/>
      <c r="X124" s="6"/>
      <c r="Y124" s="6"/>
      <c r="Z124" s="99"/>
    </row>
    <row r="125" spans="1:29" ht="39.75">
      <c r="A125" s="58"/>
      <c r="B125" s="58"/>
      <c r="C125" s="58"/>
      <c r="D125" s="58"/>
      <c r="E125" s="58"/>
      <c r="F125" s="58"/>
      <c r="G125" s="174" t="s">
        <v>115</v>
      </c>
      <c r="H125" s="31"/>
      <c r="I125" s="35"/>
      <c r="J125" s="263" t="s">
        <v>193</v>
      </c>
      <c r="K125" s="263"/>
      <c r="L125" s="263"/>
      <c r="M125" s="263"/>
      <c r="N125" s="1"/>
      <c r="Q125" s="6"/>
      <c r="R125" s="6"/>
      <c r="S125" s="6"/>
      <c r="T125" s="6"/>
      <c r="U125" s="6"/>
      <c r="V125" s="6"/>
      <c r="W125" s="6"/>
      <c r="X125" s="6"/>
      <c r="Y125" s="6"/>
      <c r="Z125" s="99"/>
    </row>
    <row r="126" spans="1:29" ht="39.75">
      <c r="A126" s="58"/>
      <c r="B126" s="58"/>
      <c r="C126" s="58"/>
      <c r="D126" s="58"/>
      <c r="E126" s="58"/>
      <c r="F126" s="58"/>
      <c r="G126" s="174" t="s">
        <v>37</v>
      </c>
      <c r="H126" s="31"/>
      <c r="I126" s="35"/>
      <c r="J126" s="341" t="str">
        <f>IF(E119="","",E119)</f>
        <v>理事長　大阪　花子</v>
      </c>
      <c r="K126" s="341"/>
      <c r="L126" s="341"/>
      <c r="M126" s="341"/>
      <c r="N126" s="1"/>
      <c r="Q126" s="6"/>
      <c r="R126" s="6"/>
      <c r="S126" s="6"/>
      <c r="T126" s="6"/>
      <c r="U126" s="6"/>
      <c r="V126" s="6"/>
      <c r="W126" s="6"/>
      <c r="X126" s="6"/>
      <c r="Y126" s="6"/>
      <c r="Z126" s="99"/>
    </row>
    <row r="127" spans="1:29" ht="39.75">
      <c r="A127" s="58"/>
      <c r="B127" s="58"/>
      <c r="C127" s="58"/>
      <c r="D127" s="58"/>
      <c r="E127" s="58"/>
      <c r="F127" s="58"/>
      <c r="G127" s="174" t="s">
        <v>82</v>
      </c>
      <c r="H127" s="31"/>
      <c r="I127" s="35"/>
      <c r="J127" s="263" t="s">
        <v>194</v>
      </c>
      <c r="K127" s="263"/>
      <c r="L127" s="263"/>
      <c r="M127" s="263"/>
      <c r="N127" s="1"/>
      <c r="Q127" s="6"/>
      <c r="R127" s="6"/>
      <c r="S127" s="6"/>
      <c r="T127" s="6"/>
      <c r="U127" s="6"/>
      <c r="V127" s="6"/>
      <c r="W127" s="6"/>
      <c r="X127" s="6"/>
      <c r="Y127" s="6"/>
      <c r="Z127" s="99"/>
    </row>
    <row r="128" spans="1:29" ht="53.25" customHeight="1">
      <c r="A128" s="58"/>
      <c r="B128" s="58"/>
      <c r="C128" s="58"/>
      <c r="D128" s="58"/>
      <c r="E128" s="58"/>
      <c r="F128" s="58"/>
      <c r="G128" s="265" t="s">
        <v>116</v>
      </c>
      <c r="H128" s="266"/>
      <c r="I128" s="266"/>
      <c r="J128" s="342">
        <v>2710000000</v>
      </c>
      <c r="K128" s="342"/>
      <c r="L128" s="342"/>
      <c r="M128" s="342"/>
      <c r="N128" s="1"/>
      <c r="Q128" s="6"/>
      <c r="R128" s="6"/>
      <c r="S128" s="6"/>
      <c r="T128" s="6"/>
      <c r="U128" s="6"/>
      <c r="V128" s="6"/>
      <c r="W128" s="6"/>
      <c r="X128" s="6"/>
      <c r="Y128" s="6"/>
      <c r="Z128" s="99"/>
    </row>
    <row r="129" spans="1:17" ht="24.75" customHeight="1">
      <c r="A129" s="58"/>
      <c r="B129" s="58"/>
      <c r="C129" s="58"/>
      <c r="D129" s="58"/>
      <c r="E129" s="58"/>
      <c r="F129" s="58"/>
      <c r="G129" s="58"/>
      <c r="H129" s="58"/>
      <c r="I129" s="58"/>
      <c r="J129" s="58"/>
      <c r="K129" s="58"/>
      <c r="L129" s="58"/>
      <c r="M129" s="58"/>
      <c r="N129" s="58"/>
      <c r="O129" s="58"/>
      <c r="Q129" s="6"/>
    </row>
    <row r="130" spans="1:17" ht="39" customHeight="1">
      <c r="A130" s="255" t="s">
        <v>74</v>
      </c>
      <c r="B130" s="255"/>
      <c r="C130" s="255"/>
      <c r="D130" s="255"/>
      <c r="E130" s="255"/>
      <c r="F130" s="255"/>
      <c r="G130" s="255"/>
      <c r="H130" s="255"/>
      <c r="I130" s="255"/>
      <c r="J130" s="255"/>
      <c r="K130" s="255"/>
      <c r="L130" s="255"/>
      <c r="M130" s="195"/>
      <c r="N130" s="195"/>
      <c r="O130" s="195"/>
      <c r="P130" s="7"/>
      <c r="Q130" s="6"/>
    </row>
    <row r="131" spans="1:17" ht="39.75">
      <c r="A131" s="58"/>
      <c r="B131" s="58"/>
      <c r="C131" s="58"/>
      <c r="D131" s="58"/>
      <c r="E131" s="58"/>
      <c r="F131" s="58"/>
      <c r="G131" s="58"/>
      <c r="H131" s="58"/>
      <c r="I131" s="58"/>
      <c r="J131" s="58"/>
      <c r="K131" s="58"/>
      <c r="L131" s="58"/>
      <c r="M131" s="58"/>
      <c r="N131" s="58"/>
      <c r="O131" s="58"/>
      <c r="Q131" s="6"/>
    </row>
    <row r="132" spans="1:17" ht="41.25" customHeight="1">
      <c r="A132" s="58"/>
      <c r="B132" s="58"/>
      <c r="C132" s="58"/>
      <c r="D132" s="58"/>
      <c r="E132" s="58"/>
      <c r="F132" s="58"/>
      <c r="G132" s="58"/>
      <c r="H132" s="58"/>
      <c r="I132" s="58"/>
      <c r="J132" s="58"/>
      <c r="K132" s="58"/>
      <c r="L132" s="58"/>
      <c r="M132" s="58"/>
      <c r="N132" s="58"/>
      <c r="O132" s="58"/>
      <c r="Q132" s="6"/>
    </row>
    <row r="133" spans="1:17" ht="75" customHeight="1">
      <c r="A133" s="334" t="s">
        <v>171</v>
      </c>
      <c r="B133" s="334"/>
      <c r="C133" s="334"/>
      <c r="D133" s="334"/>
      <c r="E133" s="334"/>
      <c r="F133" s="334"/>
      <c r="G133" s="334"/>
      <c r="H133" s="334"/>
      <c r="I133" s="334"/>
      <c r="J133" s="334"/>
      <c r="K133" s="334"/>
      <c r="L133" s="334"/>
      <c r="M133" s="334"/>
      <c r="N133" s="182"/>
      <c r="O133" s="182"/>
      <c r="P133" s="5"/>
    </row>
    <row r="134" spans="1:17">
      <c r="C134" s="130"/>
      <c r="D134" s="130"/>
      <c r="E134" s="130"/>
      <c r="F134" s="130"/>
      <c r="G134" s="130"/>
      <c r="H134" s="130"/>
      <c r="I134" s="130"/>
      <c r="J134" s="130"/>
    </row>
    <row r="135" spans="1:17" ht="48.75" customHeight="1">
      <c r="C135" s="2"/>
      <c r="D135" s="1"/>
      <c r="E135" s="1"/>
      <c r="F135" s="3"/>
      <c r="G135" s="3"/>
      <c r="H135" s="4"/>
      <c r="I135" s="4"/>
      <c r="J135" s="4"/>
    </row>
    <row r="136" spans="1:17" ht="58.5">
      <c r="C136" s="59" t="s">
        <v>11</v>
      </c>
      <c r="D136" s="60"/>
      <c r="E136" s="343">
        <f>SUM(E156,J156)</f>
        <v>384300</v>
      </c>
      <c r="F136" s="343"/>
      <c r="G136" s="343"/>
      <c r="H136" s="343"/>
      <c r="I136" s="343"/>
      <c r="J136" s="343"/>
      <c r="K136" s="205"/>
      <c r="L136" s="6"/>
      <c r="M136" s="6"/>
      <c r="N136" s="6"/>
    </row>
    <row r="138" spans="1:17" ht="59.25" customHeight="1"/>
    <row r="139" spans="1:17" ht="35.25">
      <c r="A139" s="25" t="s">
        <v>12</v>
      </c>
      <c r="B139" s="25"/>
      <c r="C139" s="25"/>
      <c r="D139" s="25"/>
      <c r="E139" s="25"/>
      <c r="F139" s="25"/>
      <c r="G139" s="25"/>
      <c r="H139" s="25"/>
      <c r="I139" s="25"/>
      <c r="J139" s="25"/>
      <c r="K139" s="25"/>
      <c r="L139" s="25"/>
      <c r="M139" s="25"/>
      <c r="N139" s="25"/>
      <c r="O139" s="25"/>
    </row>
    <row r="140" spans="1:17" ht="11.25" customHeight="1">
      <c r="A140" s="25"/>
      <c r="B140" s="25"/>
      <c r="C140" s="25"/>
      <c r="D140" s="25"/>
      <c r="E140" s="25"/>
      <c r="F140" s="25"/>
      <c r="G140" s="25"/>
      <c r="H140" s="25"/>
      <c r="I140" s="25"/>
      <c r="J140" s="25"/>
      <c r="K140" s="25"/>
      <c r="L140" s="25"/>
      <c r="M140" s="25"/>
      <c r="N140" s="25"/>
      <c r="O140" s="41"/>
    </row>
    <row r="141" spans="1:17" ht="35.25" customHeight="1">
      <c r="A141" s="41" t="s">
        <v>172</v>
      </c>
      <c r="B141" s="41"/>
      <c r="C141" s="41"/>
      <c r="D141" s="41"/>
      <c r="E141" s="41"/>
      <c r="F141" s="25"/>
      <c r="G141" s="25"/>
      <c r="H141" s="25"/>
      <c r="L141" s="41"/>
      <c r="M141" s="41"/>
      <c r="N141" s="41"/>
      <c r="O141" s="41"/>
    </row>
    <row r="142" spans="1:17" ht="35.25" customHeight="1">
      <c r="A142" s="206" t="s">
        <v>173</v>
      </c>
      <c r="B142" s="206"/>
      <c r="C142" s="206"/>
      <c r="D142" s="206"/>
      <c r="E142" s="206"/>
      <c r="F142" s="206"/>
      <c r="G142" s="27">
        <f>G67</f>
        <v>5</v>
      </c>
      <c r="H142" s="27"/>
      <c r="J142" s="41"/>
      <c r="K142" s="196" t="s">
        <v>142</v>
      </c>
      <c r="L142" s="41"/>
      <c r="M142" s="41"/>
    </row>
    <row r="143" spans="1:17" ht="35.25" customHeight="1">
      <c r="A143" s="131"/>
      <c r="B143" s="181"/>
      <c r="C143" s="181"/>
      <c r="D143" s="181"/>
      <c r="E143" s="181"/>
      <c r="F143" s="181"/>
      <c r="G143" s="181"/>
      <c r="H143" s="181"/>
      <c r="K143" s="41"/>
      <c r="L143" s="41"/>
      <c r="M143" s="41"/>
      <c r="N143" s="41"/>
      <c r="O143" s="41"/>
    </row>
    <row r="144" spans="1:17" ht="35.25">
      <c r="A144" s="41"/>
      <c r="B144" s="41"/>
      <c r="C144" s="41"/>
      <c r="D144" s="41"/>
      <c r="E144" s="41"/>
      <c r="F144" s="25"/>
      <c r="G144" s="41"/>
      <c r="H144" s="61"/>
      <c r="I144" s="41"/>
      <c r="J144" s="41"/>
      <c r="K144" s="41"/>
      <c r="L144" s="41"/>
      <c r="M144" s="41"/>
      <c r="N144" s="41"/>
      <c r="O144" s="41"/>
    </row>
    <row r="145" spans="1:16" ht="56.25" customHeight="1">
      <c r="A145" s="25"/>
      <c r="B145" s="25"/>
      <c r="C145" s="335" t="s">
        <v>143</v>
      </c>
      <c r="D145" s="335"/>
      <c r="E145" s="335"/>
      <c r="F145" s="335"/>
      <c r="G145" s="335"/>
      <c r="H145" s="335"/>
      <c r="I145" s="335"/>
      <c r="J145" s="335"/>
      <c r="K145" s="335"/>
      <c r="L145" s="336" t="s">
        <v>174</v>
      </c>
      <c r="M145" s="337"/>
    </row>
    <row r="146" spans="1:16" ht="43.5" customHeight="1">
      <c r="A146" s="41"/>
      <c r="B146" s="41"/>
      <c r="C146" s="338" t="s">
        <v>144</v>
      </c>
      <c r="D146" s="338"/>
      <c r="E146" s="338"/>
      <c r="F146" s="338"/>
      <c r="G146" s="338"/>
      <c r="H146" s="339" t="s">
        <v>145</v>
      </c>
      <c r="I146" s="338"/>
      <c r="J146" s="338"/>
      <c r="K146" s="338"/>
      <c r="L146" s="336"/>
      <c r="M146" s="337"/>
    </row>
    <row r="147" spans="1:16" ht="47.25" customHeight="1">
      <c r="A147" s="197">
        <v>44899</v>
      </c>
      <c r="B147" s="198"/>
      <c r="C147" s="313">
        <f>IF($G$142&gt;=4,J12,0)</f>
        <v>8</v>
      </c>
      <c r="D147" s="314"/>
      <c r="E147" s="248">
        <f>C147*7550</f>
        <v>60400</v>
      </c>
      <c r="F147" s="248"/>
      <c r="G147" s="248"/>
      <c r="H147" s="313">
        <f>IF($G$142&gt;=4,J13,0)</f>
        <v>40</v>
      </c>
      <c r="I147" s="314"/>
      <c r="J147" s="330">
        <f>H147*2760</f>
        <v>110400</v>
      </c>
      <c r="K147" s="331"/>
      <c r="L147" s="332">
        <f>IF($G$142&gt;=4,SUMIFS(R9:X9,C9:I9,"○",R10:X10,"&gt;0"),0)</f>
        <v>200</v>
      </c>
      <c r="M147" s="333"/>
    </row>
    <row r="148" spans="1:16" ht="47.25" customHeight="1">
      <c r="A148" s="132">
        <f t="shared" ref="A148:A155" si="45">A147+7</f>
        <v>44906</v>
      </c>
      <c r="B148" s="26"/>
      <c r="C148" s="313">
        <f>IF($G$142&gt;=4,J18,0)</f>
        <v>2</v>
      </c>
      <c r="D148" s="314"/>
      <c r="E148" s="248">
        <f t="shared" ref="E148:E154" si="46">C148*7550</f>
        <v>15100</v>
      </c>
      <c r="F148" s="248"/>
      <c r="G148" s="248"/>
      <c r="H148" s="313">
        <f>IF($G$142&gt;=4,J19,0)</f>
        <v>10</v>
      </c>
      <c r="I148" s="314"/>
      <c r="J148" s="330">
        <f t="shared" ref="J148:J154" si="47">H148*2760</f>
        <v>27600</v>
      </c>
      <c r="K148" s="331"/>
      <c r="L148" s="332">
        <f>IF($G$142&gt;=4,SUMIFS(R15:X15,C15:I15,"○",R16:X16,"&gt;0"),0)</f>
        <v>50</v>
      </c>
      <c r="M148" s="333"/>
    </row>
    <row r="149" spans="1:16" ht="47.25" customHeight="1">
      <c r="A149" s="132">
        <f t="shared" si="45"/>
        <v>44913</v>
      </c>
      <c r="B149" s="26"/>
      <c r="C149" s="313">
        <f>IF($G$142&gt;=4,J24,0)</f>
        <v>2</v>
      </c>
      <c r="D149" s="314"/>
      <c r="E149" s="248">
        <f t="shared" si="46"/>
        <v>15100</v>
      </c>
      <c r="F149" s="248"/>
      <c r="G149" s="248"/>
      <c r="H149" s="313">
        <f>IF($G$142&gt;=4,J25,0)</f>
        <v>10</v>
      </c>
      <c r="I149" s="314"/>
      <c r="J149" s="330">
        <f t="shared" si="47"/>
        <v>27600</v>
      </c>
      <c r="K149" s="331"/>
      <c r="L149" s="332">
        <f>IF($G$142&gt;=4,SUMIFS(R21:X21,C21:I21,"○",R22:X22,"&gt;0"),0)</f>
        <v>50</v>
      </c>
      <c r="M149" s="333"/>
    </row>
    <row r="150" spans="1:16" ht="47.25" customHeight="1">
      <c r="A150" s="132">
        <f t="shared" si="45"/>
        <v>44920</v>
      </c>
      <c r="B150" s="26"/>
      <c r="C150" s="313">
        <f>IF($G$142&gt;=4,J30,0)</f>
        <v>4</v>
      </c>
      <c r="D150" s="314"/>
      <c r="E150" s="248">
        <f t="shared" si="46"/>
        <v>30200</v>
      </c>
      <c r="F150" s="248"/>
      <c r="G150" s="248"/>
      <c r="H150" s="313">
        <f>IF($G$142&gt;=4,J31,0)</f>
        <v>20</v>
      </c>
      <c r="I150" s="314"/>
      <c r="J150" s="330">
        <f t="shared" si="47"/>
        <v>55200</v>
      </c>
      <c r="K150" s="331"/>
      <c r="L150" s="332">
        <f>IF($G$142&gt;=4,SUMIFS(R27:X27,C27:I27,"○",R28:X28,"&gt;0"),0)</f>
        <v>100</v>
      </c>
      <c r="M150" s="333"/>
    </row>
    <row r="151" spans="1:16" ht="47.25" customHeight="1">
      <c r="A151" s="132">
        <f t="shared" si="45"/>
        <v>44927</v>
      </c>
      <c r="B151" s="26"/>
      <c r="C151" s="313">
        <f>IF($G$142&gt;=4,J36,0)</f>
        <v>2</v>
      </c>
      <c r="D151" s="314"/>
      <c r="E151" s="248">
        <f t="shared" si="46"/>
        <v>15100</v>
      </c>
      <c r="F151" s="248"/>
      <c r="G151" s="248"/>
      <c r="H151" s="313">
        <f>IF($G$142&gt;=4,J37,0)</f>
        <v>10</v>
      </c>
      <c r="I151" s="314"/>
      <c r="J151" s="330">
        <f t="shared" si="47"/>
        <v>27600</v>
      </c>
      <c r="K151" s="331"/>
      <c r="L151" s="332">
        <f>IF($G$142&gt;=4,SUMIFS(R33:X33,C33:I33,"○",R34:X34,"&gt;0"),0)</f>
        <v>50</v>
      </c>
      <c r="M151" s="333"/>
    </row>
    <row r="152" spans="1:16" ht="47.25" customHeight="1">
      <c r="A152" s="132">
        <f t="shared" si="45"/>
        <v>44934</v>
      </c>
      <c r="B152" s="26"/>
      <c r="C152" s="313">
        <f>IF($G$142&gt;=4,J42,0)</f>
        <v>0</v>
      </c>
      <c r="D152" s="314"/>
      <c r="E152" s="248">
        <f t="shared" si="46"/>
        <v>0</v>
      </c>
      <c r="F152" s="248"/>
      <c r="G152" s="248"/>
      <c r="H152" s="313">
        <f>IF($G$142&gt;=4,J43,0)</f>
        <v>0</v>
      </c>
      <c r="I152" s="314"/>
      <c r="J152" s="330">
        <f t="shared" si="47"/>
        <v>0</v>
      </c>
      <c r="K152" s="331"/>
      <c r="L152" s="332">
        <f>IF($G$142&gt;=4,SUMIFS(R39:X39,C39:I39,"○",R40:X40,"&gt;0"),0)</f>
        <v>0</v>
      </c>
      <c r="M152" s="333"/>
    </row>
    <row r="153" spans="1:16" ht="47.25" customHeight="1">
      <c r="A153" s="132">
        <f t="shared" si="45"/>
        <v>44941</v>
      </c>
      <c r="B153" s="26"/>
      <c r="C153" s="313">
        <f>IF($G$142&gt;=4,J48,0)</f>
        <v>0</v>
      </c>
      <c r="D153" s="314"/>
      <c r="E153" s="248">
        <f t="shared" si="46"/>
        <v>0</v>
      </c>
      <c r="F153" s="248"/>
      <c r="G153" s="248"/>
      <c r="H153" s="313">
        <f>IF($G$142&gt;=4,J49,0)</f>
        <v>0</v>
      </c>
      <c r="I153" s="314"/>
      <c r="J153" s="330">
        <f t="shared" si="47"/>
        <v>0</v>
      </c>
      <c r="K153" s="331"/>
      <c r="L153" s="332">
        <f>IF($G$142&gt;=4,SUMIFS(R45:X45,C45:I45,"○",R46:X46,"&gt;0"),0)</f>
        <v>0</v>
      </c>
      <c r="M153" s="333"/>
    </row>
    <row r="154" spans="1:16" ht="47.25" customHeight="1">
      <c r="A154" s="132">
        <f t="shared" si="45"/>
        <v>44948</v>
      </c>
      <c r="B154" s="26"/>
      <c r="C154" s="313">
        <f>IF($G$142&gt;=4,J54,0)</f>
        <v>0</v>
      </c>
      <c r="D154" s="314"/>
      <c r="E154" s="248">
        <f t="shared" si="46"/>
        <v>0</v>
      </c>
      <c r="F154" s="248"/>
      <c r="G154" s="248"/>
      <c r="H154" s="313">
        <f>IF($G$142&gt;=4,J55,0)</f>
        <v>0</v>
      </c>
      <c r="I154" s="314"/>
      <c r="J154" s="330">
        <f t="shared" si="47"/>
        <v>0</v>
      </c>
      <c r="K154" s="331"/>
      <c r="L154" s="332">
        <f>IF($G$142&gt;=4,SUMIFS(R51:X51,C51:I51,"○",R52:X52,"&gt;0"),0)</f>
        <v>0</v>
      </c>
      <c r="M154" s="333"/>
    </row>
    <row r="155" spans="1:16" ht="47.25" customHeight="1" thickBot="1">
      <c r="A155" s="132">
        <f t="shared" si="45"/>
        <v>44955</v>
      </c>
      <c r="B155" s="26"/>
      <c r="C155" s="313">
        <f>IF($G$142&gt;=4,J60,0)</f>
        <v>0</v>
      </c>
      <c r="D155" s="314"/>
      <c r="E155" s="248">
        <f>C155*7550</f>
        <v>0</v>
      </c>
      <c r="F155" s="248"/>
      <c r="G155" s="248"/>
      <c r="H155" s="315">
        <f>IF($G$142&gt;=4,J61,0)</f>
        <v>0</v>
      </c>
      <c r="I155" s="316"/>
      <c r="J155" s="317">
        <f>H155*2760</f>
        <v>0</v>
      </c>
      <c r="K155" s="318"/>
      <c r="L155" s="319">
        <f>IF($G$142&gt;=4,SUMIFS(R57:X57,C57:I57,"○",R58:X58,"&gt;0"),0)</f>
        <v>0</v>
      </c>
      <c r="M155" s="320"/>
    </row>
    <row r="156" spans="1:16" ht="47.25" customHeight="1" thickTop="1">
      <c r="A156" s="28" t="s">
        <v>24</v>
      </c>
      <c r="B156" s="28"/>
      <c r="C156" s="321">
        <f>SUM(C147:D155)</f>
        <v>18</v>
      </c>
      <c r="D156" s="322"/>
      <c r="E156" s="323">
        <f>SUM(E147:G155)</f>
        <v>135900</v>
      </c>
      <c r="F156" s="323"/>
      <c r="G156" s="323"/>
      <c r="H156" s="321">
        <f>SUM(H147:H155)</f>
        <v>90</v>
      </c>
      <c r="I156" s="322"/>
      <c r="J156" s="324">
        <f>H156*2760</f>
        <v>248400</v>
      </c>
      <c r="K156" s="325"/>
      <c r="L156" s="326">
        <f>SUM(L147:M155)</f>
        <v>450</v>
      </c>
      <c r="M156" s="327"/>
    </row>
    <row r="157" spans="1:16" ht="106.5" customHeight="1">
      <c r="A157" s="238" t="s">
        <v>146</v>
      </c>
      <c r="B157" s="239"/>
      <c r="C157" s="239"/>
      <c r="D157" s="239"/>
      <c r="E157" s="239"/>
      <c r="F157" s="239"/>
      <c r="G157" s="239"/>
      <c r="H157" s="239"/>
      <c r="I157" s="239"/>
      <c r="J157" s="239"/>
      <c r="K157" s="239"/>
      <c r="L157" s="239"/>
      <c r="M157" s="239"/>
      <c r="N157" s="239"/>
      <c r="O157" s="239"/>
      <c r="P157" s="239"/>
    </row>
    <row r="158" spans="1:16" ht="46.5" customHeight="1">
      <c r="A158" s="175" t="s">
        <v>15</v>
      </c>
      <c r="B158" s="307"/>
      <c r="C158" s="308"/>
      <c r="D158" s="308"/>
      <c r="E158" s="308"/>
      <c r="F158" s="309"/>
      <c r="G158" s="310" t="s">
        <v>16</v>
      </c>
      <c r="H158" s="311"/>
      <c r="I158" s="312"/>
      <c r="J158" s="312"/>
      <c r="K158" s="312"/>
      <c r="L158" s="312"/>
      <c r="M158" s="312"/>
    </row>
    <row r="159" spans="1:16" ht="46.5" customHeight="1">
      <c r="A159" s="175" t="s">
        <v>17</v>
      </c>
      <c r="B159" s="307"/>
      <c r="C159" s="308"/>
      <c r="D159" s="308"/>
      <c r="E159" s="308"/>
      <c r="F159" s="309"/>
      <c r="G159" s="310" t="s">
        <v>18</v>
      </c>
      <c r="H159" s="311"/>
      <c r="I159" s="312"/>
      <c r="J159" s="312"/>
      <c r="K159" s="312"/>
      <c r="L159" s="312"/>
      <c r="M159" s="312"/>
    </row>
    <row r="160" spans="1:16" ht="46.5" customHeight="1">
      <c r="A160" s="175" t="s">
        <v>19</v>
      </c>
      <c r="B160" s="307"/>
      <c r="C160" s="308"/>
      <c r="D160" s="308"/>
      <c r="E160" s="308"/>
      <c r="F160" s="309"/>
      <c r="G160" s="310" t="s">
        <v>20</v>
      </c>
      <c r="H160" s="311"/>
      <c r="I160" s="312"/>
      <c r="J160" s="312"/>
      <c r="K160" s="312"/>
      <c r="L160" s="312"/>
      <c r="M160" s="312"/>
    </row>
    <row r="161" spans="1:13" ht="46.5" customHeight="1">
      <c r="A161" s="175" t="s">
        <v>22</v>
      </c>
      <c r="B161" s="307"/>
      <c r="C161" s="308"/>
      <c r="D161" s="308"/>
      <c r="E161" s="308"/>
      <c r="F161" s="308"/>
      <c r="G161" s="308"/>
      <c r="H161" s="308"/>
      <c r="I161" s="308"/>
      <c r="J161" s="308"/>
      <c r="K161" s="308"/>
      <c r="L161" s="308"/>
      <c r="M161" s="308"/>
    </row>
    <row r="162" spans="1:13" ht="46.5" customHeight="1">
      <c r="A162" s="175" t="s">
        <v>21</v>
      </c>
      <c r="B162" s="307"/>
      <c r="C162" s="308"/>
      <c r="D162" s="308"/>
      <c r="E162" s="308"/>
      <c r="F162" s="308"/>
      <c r="G162" s="308"/>
      <c r="H162" s="308"/>
      <c r="I162" s="308"/>
      <c r="J162" s="308"/>
      <c r="K162" s="308"/>
      <c r="L162" s="308"/>
      <c r="M162" s="308"/>
    </row>
    <row r="163" spans="1:13" ht="46.5" customHeight="1">
      <c r="E163" s="176" t="s">
        <v>134</v>
      </c>
    </row>
    <row r="164" spans="1:13" ht="46.5" customHeight="1">
      <c r="E164" s="274" t="s">
        <v>135</v>
      </c>
      <c r="F164" s="329"/>
      <c r="G164" s="329"/>
      <c r="H164" s="227"/>
      <c r="I164" s="227"/>
      <c r="J164" s="227"/>
      <c r="K164" s="227"/>
      <c r="L164" s="227"/>
      <c r="M164" s="227"/>
    </row>
    <row r="165" spans="1:13" ht="46.5" customHeight="1">
      <c r="E165" s="328" t="s">
        <v>147</v>
      </c>
      <c r="F165" s="328"/>
      <c r="G165" s="328"/>
      <c r="H165" s="215"/>
      <c r="I165" s="215"/>
      <c r="J165" s="215"/>
      <c r="K165" s="215"/>
      <c r="L165" s="215"/>
      <c r="M165" s="215"/>
    </row>
    <row r="166" spans="1:13" ht="46.5" customHeight="1">
      <c r="E166" s="328" t="s">
        <v>137</v>
      </c>
      <c r="F166" s="328"/>
      <c r="G166" s="328"/>
      <c r="H166" s="216"/>
      <c r="I166" s="216"/>
      <c r="J166" s="216"/>
      <c r="K166" s="216"/>
      <c r="L166" s="216"/>
      <c r="M166" s="216"/>
    </row>
    <row r="167" spans="1:13" ht="46.5" customHeight="1">
      <c r="E167" s="328" t="s">
        <v>38</v>
      </c>
      <c r="F167" s="328"/>
      <c r="G167" s="328"/>
      <c r="H167" s="215"/>
      <c r="I167" s="215"/>
      <c r="J167" s="215"/>
      <c r="K167" s="215"/>
      <c r="L167" s="215"/>
      <c r="M167" s="215"/>
    </row>
  </sheetData>
  <sheetProtection algorithmName="SHA-512" hashValue="mSphoX2wt7JCmHHjUrA+7ibNe+K6wpUv4A/JpXqbbQAHmBraFm49EzBfuktROyXaBZqiNF82vWnlGT/9PxMuJw==" saltValue="prjdCINQHZmHkmu7Ugpx/w==" spinCount="100000" sheet="1" objects="1" scenarios="1"/>
  <protectedRanges>
    <protectedRange sqref="H164:M167" name="様式２の入力範囲"/>
    <protectedRange sqref="J122:M123 J125 J127:M128" name="様式２の入力範囲_1"/>
    <protectedRange sqref="L73 C77 L75 L79 C81 L83" name="様式１の２入力範囲"/>
    <protectedRange sqref="B117 D117 F117" name="様式１の２入力範囲_2"/>
    <protectedRange sqref="E119" name="様式１の２入力範囲_4"/>
  </protectedRanges>
  <mergeCells count="186">
    <mergeCell ref="J11:K11"/>
    <mergeCell ref="A12:B12"/>
    <mergeCell ref="J12:K12"/>
    <mergeCell ref="A13:B13"/>
    <mergeCell ref="J13:K13"/>
    <mergeCell ref="J14:K14"/>
    <mergeCell ref="C1:I1"/>
    <mergeCell ref="A7:B8"/>
    <mergeCell ref="L7:M7"/>
    <mergeCell ref="J8:K8"/>
    <mergeCell ref="A9:B9"/>
    <mergeCell ref="J9:K10"/>
    <mergeCell ref="J20:K20"/>
    <mergeCell ref="A21:B21"/>
    <mergeCell ref="J21:K22"/>
    <mergeCell ref="J23:K23"/>
    <mergeCell ref="A24:B24"/>
    <mergeCell ref="J24:K24"/>
    <mergeCell ref="A15:B15"/>
    <mergeCell ref="J15:K16"/>
    <mergeCell ref="J17:K17"/>
    <mergeCell ref="A18:B18"/>
    <mergeCell ref="J18:K18"/>
    <mergeCell ref="A19:B19"/>
    <mergeCell ref="J19:K19"/>
    <mergeCell ref="A30:B30"/>
    <mergeCell ref="J30:K30"/>
    <mergeCell ref="A31:B31"/>
    <mergeCell ref="J31:K31"/>
    <mergeCell ref="J32:K32"/>
    <mergeCell ref="A33:B33"/>
    <mergeCell ref="J33:K34"/>
    <mergeCell ref="A25:B25"/>
    <mergeCell ref="J25:K25"/>
    <mergeCell ref="J26:K26"/>
    <mergeCell ref="A27:B27"/>
    <mergeCell ref="J27:K28"/>
    <mergeCell ref="J29:K29"/>
    <mergeCell ref="A39:B39"/>
    <mergeCell ref="J39:K40"/>
    <mergeCell ref="J41:K41"/>
    <mergeCell ref="A42:B42"/>
    <mergeCell ref="J42:K42"/>
    <mergeCell ref="A43:B43"/>
    <mergeCell ref="J43:K43"/>
    <mergeCell ref="J35:K35"/>
    <mergeCell ref="A36:B36"/>
    <mergeCell ref="J36:K36"/>
    <mergeCell ref="A37:B37"/>
    <mergeCell ref="J37:K37"/>
    <mergeCell ref="J38:K38"/>
    <mergeCell ref="A49:B49"/>
    <mergeCell ref="J49:K49"/>
    <mergeCell ref="J50:K50"/>
    <mergeCell ref="A51:B51"/>
    <mergeCell ref="J51:K52"/>
    <mergeCell ref="J53:K53"/>
    <mergeCell ref="J44:K44"/>
    <mergeCell ref="A45:B45"/>
    <mergeCell ref="J45:K46"/>
    <mergeCell ref="J47:K47"/>
    <mergeCell ref="A48:B48"/>
    <mergeCell ref="J48:K48"/>
    <mergeCell ref="J59:K59"/>
    <mergeCell ref="A60:B60"/>
    <mergeCell ref="J60:K60"/>
    <mergeCell ref="A61:B61"/>
    <mergeCell ref="J61:K61"/>
    <mergeCell ref="A63:F63"/>
    <mergeCell ref="G63:H63"/>
    <mergeCell ref="A54:B54"/>
    <mergeCell ref="J54:K54"/>
    <mergeCell ref="A55:B55"/>
    <mergeCell ref="J55:K55"/>
    <mergeCell ref="J56:K56"/>
    <mergeCell ref="A57:B57"/>
    <mergeCell ref="J57:K58"/>
    <mergeCell ref="A67:F67"/>
    <mergeCell ref="G67:H67"/>
    <mergeCell ref="A68:F68"/>
    <mergeCell ref="G68:H68"/>
    <mergeCell ref="J68:M68"/>
    <mergeCell ref="A69:F69"/>
    <mergeCell ref="G69:H69"/>
    <mergeCell ref="J69:M69"/>
    <mergeCell ref="A64:F64"/>
    <mergeCell ref="G64:H64"/>
    <mergeCell ref="A65:F65"/>
    <mergeCell ref="G65:H65"/>
    <mergeCell ref="A66:F66"/>
    <mergeCell ref="G66:H66"/>
    <mergeCell ref="D118:H118"/>
    <mergeCell ref="B119:D119"/>
    <mergeCell ref="E119:H119"/>
    <mergeCell ref="J121:M121"/>
    <mergeCell ref="J122:M122"/>
    <mergeCell ref="J123:M123"/>
    <mergeCell ref="A83:J84"/>
    <mergeCell ref="A85:J85"/>
    <mergeCell ref="B97:K97"/>
    <mergeCell ref="B100:K100"/>
    <mergeCell ref="B110:K110"/>
    <mergeCell ref="B113:K113"/>
    <mergeCell ref="A130:L130"/>
    <mergeCell ref="A133:M133"/>
    <mergeCell ref="C145:K145"/>
    <mergeCell ref="L145:M146"/>
    <mergeCell ref="C146:G146"/>
    <mergeCell ref="H146:K146"/>
    <mergeCell ref="J124:M124"/>
    <mergeCell ref="J125:M125"/>
    <mergeCell ref="J126:M126"/>
    <mergeCell ref="J127:M127"/>
    <mergeCell ref="G128:I128"/>
    <mergeCell ref="J128:M128"/>
    <mergeCell ref="E136:J136"/>
    <mergeCell ref="C147:D147"/>
    <mergeCell ref="E147:G147"/>
    <mergeCell ref="H147:I147"/>
    <mergeCell ref="J147:K147"/>
    <mergeCell ref="L147:M147"/>
    <mergeCell ref="C148:D148"/>
    <mergeCell ref="E148:G148"/>
    <mergeCell ref="H148:I148"/>
    <mergeCell ref="J148:K148"/>
    <mergeCell ref="L148:M148"/>
    <mergeCell ref="C149:D149"/>
    <mergeCell ref="E149:G149"/>
    <mergeCell ref="H149:I149"/>
    <mergeCell ref="J149:K149"/>
    <mergeCell ref="L149:M149"/>
    <mergeCell ref="C150:D150"/>
    <mergeCell ref="E150:G150"/>
    <mergeCell ref="H150:I150"/>
    <mergeCell ref="J150:K150"/>
    <mergeCell ref="L150:M150"/>
    <mergeCell ref="C151:D151"/>
    <mergeCell ref="E151:G151"/>
    <mergeCell ref="H151:I151"/>
    <mergeCell ref="J151:K151"/>
    <mergeCell ref="L151:M151"/>
    <mergeCell ref="C152:D152"/>
    <mergeCell ref="E152:G152"/>
    <mergeCell ref="H152:I152"/>
    <mergeCell ref="J152:K152"/>
    <mergeCell ref="L152:M152"/>
    <mergeCell ref="C153:D153"/>
    <mergeCell ref="E153:G153"/>
    <mergeCell ref="H153:I153"/>
    <mergeCell ref="J153:K153"/>
    <mergeCell ref="L153:M153"/>
    <mergeCell ref="C154:D154"/>
    <mergeCell ref="E154:G154"/>
    <mergeCell ref="H154:I154"/>
    <mergeCell ref="J154:K154"/>
    <mergeCell ref="L154:M154"/>
    <mergeCell ref="E165:G165"/>
    <mergeCell ref="H165:M165"/>
    <mergeCell ref="E166:G166"/>
    <mergeCell ref="H166:M166"/>
    <mergeCell ref="E167:G167"/>
    <mergeCell ref="H167:M167"/>
    <mergeCell ref="B160:F160"/>
    <mergeCell ref="G160:H160"/>
    <mergeCell ref="I160:M160"/>
    <mergeCell ref="B161:M161"/>
    <mergeCell ref="B162:M162"/>
    <mergeCell ref="E164:G164"/>
    <mergeCell ref="H164:M164"/>
    <mergeCell ref="A157:P157"/>
    <mergeCell ref="B158:F158"/>
    <mergeCell ref="G158:H158"/>
    <mergeCell ref="I158:M158"/>
    <mergeCell ref="B159:F159"/>
    <mergeCell ref="G159:H159"/>
    <mergeCell ref="I159:M159"/>
    <mergeCell ref="C155:D155"/>
    <mergeCell ref="E155:G155"/>
    <mergeCell ref="H155:I155"/>
    <mergeCell ref="J155:K155"/>
    <mergeCell ref="L155:M155"/>
    <mergeCell ref="C156:D156"/>
    <mergeCell ref="E156:G156"/>
    <mergeCell ref="H156:I156"/>
    <mergeCell ref="J156:K156"/>
    <mergeCell ref="L156:M156"/>
  </mergeCells>
  <phoneticPr fontId="2"/>
  <dataValidations count="1">
    <dataValidation imeMode="fullKatakana" allowBlank="1" showInputMessage="1" showErrorMessage="1" sqref="J125:M125 J127:M127"/>
  </dataValidations>
  <pageMargins left="0.70866141732283472" right="0.70866141732283472" top="0.74803149606299213" bottom="0.74803149606299213" header="0.31496062992125984" footer="0.31496062992125984"/>
  <pageSetup paperSize="9" scale="32" fitToHeight="0" orientation="portrait" cellComments="asDisplayed" r:id="rId1"/>
  <rowBreaks count="2" manualBreakCount="2">
    <brk id="69" max="12" man="1"/>
    <brk id="119" max="1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53" zoomScaleNormal="70" zoomScaleSheetLayoutView="53" workbookViewId="0">
      <pane xSplit="1" ySplit="5" topLeftCell="B6" activePane="bottomRight" state="frozen"/>
      <selection pane="topRight" activeCell="B1" sqref="B1"/>
      <selection pane="bottomLeft" activeCell="A3" sqref="A3"/>
      <selection pane="bottomRight" activeCell="D7" sqref="D7"/>
    </sheetView>
  </sheetViews>
  <sheetFormatPr defaultRowHeight="18.75"/>
  <cols>
    <col min="1" max="1" width="13" style="86" bestFit="1" customWidth="1"/>
    <col min="2" max="8" width="35.625" style="86" customWidth="1"/>
    <col min="9" max="16384" width="9" style="86"/>
  </cols>
  <sheetData>
    <row r="1" spans="1:8" ht="33">
      <c r="A1" s="151" t="s">
        <v>138</v>
      </c>
    </row>
    <row r="2" spans="1:8" s="177" customFormat="1" ht="33">
      <c r="A2" s="151"/>
    </row>
    <row r="3" spans="1:8" s="177" customFormat="1" ht="33">
      <c r="A3" s="151"/>
    </row>
    <row r="4" spans="1:8" s="177" customFormat="1" ht="33">
      <c r="A4" s="151"/>
    </row>
    <row r="5" spans="1:8" ht="24">
      <c r="A5" s="152"/>
      <c r="B5" s="153" t="s">
        <v>0</v>
      </c>
      <c r="C5" s="91" t="s">
        <v>1</v>
      </c>
      <c r="D5" s="91" t="s">
        <v>2</v>
      </c>
      <c r="E5" s="91" t="s">
        <v>3</v>
      </c>
      <c r="F5" s="91" t="s">
        <v>4</v>
      </c>
      <c r="G5" s="91" t="s">
        <v>5</v>
      </c>
      <c r="H5" s="154" t="s">
        <v>6</v>
      </c>
    </row>
    <row r="6" spans="1:8" ht="24">
      <c r="A6" s="155"/>
      <c r="B6" s="156">
        <v>44899</v>
      </c>
      <c r="C6" s="157">
        <f t="shared" ref="C6:H6" si="0">B6+1</f>
        <v>44900</v>
      </c>
      <c r="D6" s="157">
        <f t="shared" si="0"/>
        <v>44901</v>
      </c>
      <c r="E6" s="157">
        <f t="shared" si="0"/>
        <v>44902</v>
      </c>
      <c r="F6" s="157">
        <f t="shared" si="0"/>
        <v>44903</v>
      </c>
      <c r="G6" s="157">
        <f t="shared" si="0"/>
        <v>44904</v>
      </c>
      <c r="H6" s="157">
        <f t="shared" si="0"/>
        <v>44905</v>
      </c>
    </row>
    <row r="7" spans="1:8" ht="96" customHeight="1">
      <c r="A7" s="158" t="s">
        <v>139</v>
      </c>
      <c r="B7" s="159"/>
      <c r="C7" s="160"/>
      <c r="D7" s="160"/>
      <c r="E7" s="160"/>
      <c r="F7" s="160"/>
      <c r="G7" s="160"/>
      <c r="H7" s="160"/>
    </row>
    <row r="8" spans="1:8" ht="96" customHeight="1">
      <c r="A8" s="161" t="s">
        <v>140</v>
      </c>
      <c r="B8" s="159"/>
      <c r="C8" s="160"/>
      <c r="D8" s="160"/>
      <c r="E8" s="160"/>
      <c r="F8" s="160"/>
      <c r="G8" s="160"/>
      <c r="H8" s="160"/>
    </row>
    <row r="9" spans="1:8" ht="24">
      <c r="A9" s="162"/>
      <c r="B9" s="156">
        <f>H6+1</f>
        <v>44906</v>
      </c>
      <c r="C9" s="157">
        <f t="shared" ref="C9:H9" si="1">B9+1</f>
        <v>44907</v>
      </c>
      <c r="D9" s="157">
        <f t="shared" si="1"/>
        <v>44908</v>
      </c>
      <c r="E9" s="157">
        <f t="shared" si="1"/>
        <v>44909</v>
      </c>
      <c r="F9" s="157">
        <f t="shared" si="1"/>
        <v>44910</v>
      </c>
      <c r="G9" s="157">
        <f t="shared" si="1"/>
        <v>44911</v>
      </c>
      <c r="H9" s="157">
        <f t="shared" si="1"/>
        <v>44912</v>
      </c>
    </row>
    <row r="10" spans="1:8" ht="96" customHeight="1">
      <c r="A10" s="158" t="s">
        <v>139</v>
      </c>
      <c r="B10" s="159"/>
      <c r="C10" s="160"/>
      <c r="D10" s="160"/>
      <c r="E10" s="160"/>
      <c r="F10" s="160"/>
      <c r="G10" s="160"/>
      <c r="H10" s="160"/>
    </row>
    <row r="11" spans="1:8" ht="96" customHeight="1">
      <c r="A11" s="161" t="s">
        <v>140</v>
      </c>
      <c r="B11" s="163"/>
      <c r="C11" s="160"/>
      <c r="D11" s="160"/>
      <c r="E11" s="160"/>
      <c r="F11" s="160"/>
      <c r="G11" s="160"/>
      <c r="H11" s="160"/>
    </row>
    <row r="12" spans="1:8" ht="24">
      <c r="A12" s="162"/>
      <c r="B12" s="156">
        <f>H9+1</f>
        <v>44913</v>
      </c>
      <c r="C12" s="157">
        <f t="shared" ref="C12:H12" si="2">B12+1</f>
        <v>44914</v>
      </c>
      <c r="D12" s="157">
        <f t="shared" si="2"/>
        <v>44915</v>
      </c>
      <c r="E12" s="157">
        <f t="shared" si="2"/>
        <v>44916</v>
      </c>
      <c r="F12" s="157">
        <f t="shared" si="2"/>
        <v>44917</v>
      </c>
      <c r="G12" s="157">
        <f t="shared" si="2"/>
        <v>44918</v>
      </c>
      <c r="H12" s="157">
        <f t="shared" si="2"/>
        <v>44919</v>
      </c>
    </row>
    <row r="13" spans="1:8" ht="96" customHeight="1">
      <c r="A13" s="158" t="s">
        <v>139</v>
      </c>
      <c r="B13" s="159"/>
      <c r="C13" s="160"/>
      <c r="D13" s="160"/>
      <c r="E13" s="160"/>
      <c r="F13" s="160"/>
      <c r="G13" s="160"/>
      <c r="H13" s="160"/>
    </row>
    <row r="14" spans="1:8" ht="96" customHeight="1">
      <c r="A14" s="161" t="s">
        <v>140</v>
      </c>
      <c r="B14" s="163"/>
      <c r="C14" s="160"/>
      <c r="D14" s="160"/>
      <c r="E14" s="160"/>
      <c r="F14" s="160"/>
      <c r="G14" s="160"/>
      <c r="H14" s="160"/>
    </row>
    <row r="15" spans="1:8" ht="24">
      <c r="A15" s="162"/>
      <c r="B15" s="156">
        <f>H12+1</f>
        <v>44920</v>
      </c>
      <c r="C15" s="157">
        <f t="shared" ref="C15:H15" si="3">B15+1</f>
        <v>44921</v>
      </c>
      <c r="D15" s="157">
        <f t="shared" si="3"/>
        <v>44922</v>
      </c>
      <c r="E15" s="157">
        <f t="shared" si="3"/>
        <v>44923</v>
      </c>
      <c r="F15" s="157">
        <f t="shared" si="3"/>
        <v>44924</v>
      </c>
      <c r="G15" s="157">
        <f t="shared" si="3"/>
        <v>44925</v>
      </c>
      <c r="H15" s="157">
        <f t="shared" si="3"/>
        <v>44926</v>
      </c>
    </row>
    <row r="16" spans="1:8" ht="96" customHeight="1">
      <c r="A16" s="158" t="s">
        <v>139</v>
      </c>
      <c r="B16" s="159"/>
      <c r="C16" s="160"/>
      <c r="D16" s="160"/>
      <c r="E16" s="160"/>
      <c r="F16" s="160"/>
      <c r="G16" s="160"/>
      <c r="H16" s="160"/>
    </row>
    <row r="17" spans="1:8" ht="96" customHeight="1">
      <c r="A17" s="161" t="s">
        <v>140</v>
      </c>
      <c r="B17" s="163"/>
      <c r="C17" s="160"/>
      <c r="D17" s="160"/>
      <c r="E17" s="160"/>
      <c r="F17" s="160"/>
      <c r="G17" s="160"/>
      <c r="H17" s="160"/>
    </row>
    <row r="18" spans="1:8" ht="24">
      <c r="A18" s="162"/>
      <c r="B18" s="156">
        <f>H15+1</f>
        <v>44927</v>
      </c>
      <c r="C18" s="157">
        <f t="shared" ref="C18:H18" si="4">B18+1</f>
        <v>44928</v>
      </c>
      <c r="D18" s="157">
        <f t="shared" si="4"/>
        <v>44929</v>
      </c>
      <c r="E18" s="157">
        <f t="shared" si="4"/>
        <v>44930</v>
      </c>
      <c r="F18" s="157">
        <f t="shared" si="4"/>
        <v>44931</v>
      </c>
      <c r="G18" s="157">
        <f t="shared" si="4"/>
        <v>44932</v>
      </c>
      <c r="H18" s="157">
        <f t="shared" si="4"/>
        <v>44933</v>
      </c>
    </row>
    <row r="19" spans="1:8" ht="96" customHeight="1">
      <c r="A19" s="158" t="s">
        <v>139</v>
      </c>
      <c r="B19" s="159"/>
      <c r="C19" s="160"/>
      <c r="D19" s="160"/>
      <c r="E19" s="160"/>
      <c r="F19" s="160"/>
      <c r="G19" s="160"/>
      <c r="H19" s="160"/>
    </row>
    <row r="20" spans="1:8" ht="96" customHeight="1">
      <c r="A20" s="161" t="s">
        <v>140</v>
      </c>
      <c r="B20" s="163"/>
      <c r="C20" s="160"/>
      <c r="D20" s="160"/>
      <c r="E20" s="160"/>
      <c r="F20" s="160"/>
      <c r="G20" s="160"/>
      <c r="H20" s="160"/>
    </row>
    <row r="21" spans="1:8" ht="24">
      <c r="A21" s="162"/>
      <c r="B21" s="156">
        <f>H18+1</f>
        <v>44934</v>
      </c>
      <c r="C21" s="157">
        <f t="shared" ref="C21:H21" si="5">B21+1</f>
        <v>44935</v>
      </c>
      <c r="D21" s="157">
        <f t="shared" si="5"/>
        <v>44936</v>
      </c>
      <c r="E21" s="157">
        <f t="shared" si="5"/>
        <v>44937</v>
      </c>
      <c r="F21" s="157">
        <f t="shared" si="5"/>
        <v>44938</v>
      </c>
      <c r="G21" s="157">
        <f t="shared" si="5"/>
        <v>44939</v>
      </c>
      <c r="H21" s="157">
        <f t="shared" si="5"/>
        <v>44940</v>
      </c>
    </row>
    <row r="22" spans="1:8" ht="96" customHeight="1">
      <c r="A22" s="158" t="s">
        <v>139</v>
      </c>
      <c r="B22" s="159"/>
      <c r="C22" s="160"/>
      <c r="D22" s="160"/>
      <c r="E22" s="160"/>
      <c r="F22" s="160"/>
      <c r="G22" s="160"/>
      <c r="H22" s="160"/>
    </row>
    <row r="23" spans="1:8" ht="96" customHeight="1">
      <c r="A23" s="161" t="s">
        <v>140</v>
      </c>
      <c r="B23" s="163"/>
      <c r="C23" s="160"/>
      <c r="D23" s="160"/>
      <c r="E23" s="160"/>
      <c r="F23" s="160"/>
      <c r="G23" s="160"/>
      <c r="H23" s="160"/>
    </row>
    <row r="24" spans="1:8" ht="24">
      <c r="A24" s="162"/>
      <c r="B24" s="156">
        <f>H21+1</f>
        <v>44941</v>
      </c>
      <c r="C24" s="157">
        <f t="shared" ref="C24:H24" si="6">B24+1</f>
        <v>44942</v>
      </c>
      <c r="D24" s="157">
        <f t="shared" si="6"/>
        <v>44943</v>
      </c>
      <c r="E24" s="157">
        <f t="shared" si="6"/>
        <v>44944</v>
      </c>
      <c r="F24" s="157">
        <f t="shared" si="6"/>
        <v>44945</v>
      </c>
      <c r="G24" s="157">
        <f t="shared" si="6"/>
        <v>44946</v>
      </c>
      <c r="H24" s="157">
        <f t="shared" si="6"/>
        <v>44947</v>
      </c>
    </row>
    <row r="25" spans="1:8" ht="96" customHeight="1">
      <c r="A25" s="158" t="s">
        <v>139</v>
      </c>
      <c r="B25" s="159"/>
      <c r="C25" s="160"/>
      <c r="D25" s="160"/>
      <c r="E25" s="160"/>
      <c r="F25" s="160"/>
      <c r="G25" s="160"/>
      <c r="H25" s="160"/>
    </row>
    <row r="26" spans="1:8" ht="96" customHeight="1">
      <c r="A26" s="161" t="s">
        <v>140</v>
      </c>
      <c r="B26" s="163"/>
      <c r="C26" s="160"/>
      <c r="D26" s="160"/>
      <c r="E26" s="160"/>
      <c r="F26" s="160"/>
      <c r="G26" s="160"/>
      <c r="H26" s="160"/>
    </row>
    <row r="27" spans="1:8" ht="24">
      <c r="A27" s="162"/>
      <c r="B27" s="156">
        <f>H24+1</f>
        <v>44948</v>
      </c>
      <c r="C27" s="157">
        <f t="shared" ref="C27:H27" si="7">B27+1</f>
        <v>44949</v>
      </c>
      <c r="D27" s="157">
        <f t="shared" si="7"/>
        <v>44950</v>
      </c>
      <c r="E27" s="157">
        <f t="shared" si="7"/>
        <v>44951</v>
      </c>
      <c r="F27" s="157">
        <f t="shared" si="7"/>
        <v>44952</v>
      </c>
      <c r="G27" s="157">
        <f t="shared" si="7"/>
        <v>44953</v>
      </c>
      <c r="H27" s="157">
        <f t="shared" si="7"/>
        <v>44954</v>
      </c>
    </row>
    <row r="28" spans="1:8" ht="96" customHeight="1">
      <c r="A28" s="158" t="s">
        <v>139</v>
      </c>
      <c r="B28" s="159"/>
      <c r="C28" s="160"/>
      <c r="D28" s="160"/>
      <c r="E28" s="160"/>
      <c r="F28" s="160"/>
      <c r="G28" s="160"/>
      <c r="H28" s="160"/>
    </row>
    <row r="29" spans="1:8" ht="96" customHeight="1">
      <c r="A29" s="161" t="s">
        <v>140</v>
      </c>
      <c r="B29" s="163"/>
      <c r="C29" s="160"/>
      <c r="D29" s="160"/>
      <c r="E29" s="160"/>
      <c r="F29" s="160"/>
      <c r="G29" s="160"/>
      <c r="H29" s="160"/>
    </row>
    <row r="30" spans="1:8" ht="24">
      <c r="A30" s="162"/>
      <c r="B30" s="156">
        <f>H27+1</f>
        <v>44955</v>
      </c>
      <c r="C30" s="157">
        <f t="shared" ref="C30:H30" si="8">B30+1</f>
        <v>44956</v>
      </c>
      <c r="D30" s="157">
        <f t="shared" si="8"/>
        <v>44957</v>
      </c>
      <c r="E30" s="157">
        <f t="shared" si="8"/>
        <v>44958</v>
      </c>
      <c r="F30" s="157">
        <f t="shared" si="8"/>
        <v>44959</v>
      </c>
      <c r="G30" s="157">
        <f t="shared" si="8"/>
        <v>44960</v>
      </c>
      <c r="H30" s="157">
        <f t="shared" si="8"/>
        <v>44961</v>
      </c>
    </row>
    <row r="31" spans="1:8" ht="96" customHeight="1">
      <c r="A31" s="158" t="s">
        <v>139</v>
      </c>
      <c r="B31" s="159"/>
      <c r="C31" s="160"/>
      <c r="D31" s="160"/>
      <c r="E31" s="160"/>
      <c r="F31" s="160"/>
      <c r="G31" s="160"/>
      <c r="H31" s="160"/>
    </row>
    <row r="32" spans="1:8" ht="96" customHeight="1">
      <c r="A32" s="161" t="s">
        <v>140</v>
      </c>
      <c r="B32" s="163"/>
      <c r="C32" s="160"/>
      <c r="D32" s="160"/>
      <c r="E32" s="160"/>
      <c r="F32" s="160"/>
      <c r="G32" s="160"/>
      <c r="H32" s="160"/>
    </row>
  </sheetData>
  <sheetProtection selectLockedCells="1" selectUnlockedCells="1"/>
  <phoneticPr fontId="2"/>
  <printOptions horizontalCentered="1"/>
  <pageMargins left="0.70866141732283472" right="0.70866141732283472" top="0.74803149606299213" bottom="0.74803149606299213" header="0.31496062992125984" footer="0.31496062992125984"/>
  <pageSetup paperSize="9" scale="3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55" zoomScaleNormal="55" zoomScaleSheetLayoutView="55" workbookViewId="0">
      <selection activeCell="A15" sqref="A15:N15"/>
    </sheetView>
  </sheetViews>
  <sheetFormatPr defaultRowHeight="18.75"/>
  <cols>
    <col min="1" max="1" width="18.625" style="46" customWidth="1"/>
    <col min="2" max="11" width="12" style="46" customWidth="1"/>
    <col min="12" max="12" width="15.875" style="46" customWidth="1"/>
    <col min="13" max="13" width="13.125" style="46" customWidth="1"/>
    <col min="14" max="14" width="29.125" style="46" customWidth="1"/>
    <col min="15" max="15" width="7.25" style="46" customWidth="1"/>
    <col min="16" max="16384" width="9" style="46"/>
  </cols>
  <sheetData>
    <row r="1" spans="1:14" ht="35.25">
      <c r="A1" s="25"/>
      <c r="B1" s="25"/>
      <c r="C1" s="25"/>
      <c r="D1" s="25"/>
      <c r="E1" s="25"/>
      <c r="F1" s="25"/>
      <c r="G1" s="25"/>
      <c r="H1" s="25"/>
      <c r="I1" s="25"/>
      <c r="J1" s="33"/>
      <c r="K1" s="33"/>
      <c r="L1" s="25"/>
      <c r="M1" s="25"/>
      <c r="N1" s="32" t="s">
        <v>75</v>
      </c>
    </row>
    <row r="2" spans="1:14" ht="24">
      <c r="A2" s="8"/>
      <c r="B2" s="8"/>
      <c r="C2" s="8"/>
      <c r="D2" s="8"/>
      <c r="E2" s="8"/>
      <c r="F2" s="8"/>
      <c r="G2" s="8"/>
      <c r="H2" s="8"/>
      <c r="I2" s="8"/>
      <c r="J2" s="8"/>
      <c r="K2" s="8"/>
      <c r="L2" s="8"/>
      <c r="M2" s="8"/>
      <c r="N2" s="8"/>
    </row>
    <row r="3" spans="1:14" ht="24">
      <c r="A3" s="8"/>
      <c r="B3" s="8"/>
      <c r="C3" s="8"/>
      <c r="D3" s="8"/>
      <c r="E3" s="8"/>
      <c r="F3" s="8"/>
      <c r="G3" s="8"/>
      <c r="H3" s="8"/>
      <c r="I3" s="8"/>
      <c r="J3" s="8"/>
      <c r="K3" s="8"/>
      <c r="L3" s="8"/>
      <c r="M3" s="8"/>
      <c r="N3" s="8"/>
    </row>
    <row r="4" spans="1:14" ht="33">
      <c r="A4" s="8"/>
      <c r="B4" s="8"/>
      <c r="C4" s="8"/>
      <c r="D4" s="8"/>
      <c r="E4" s="8"/>
      <c r="F4" s="8"/>
      <c r="G4" s="8"/>
      <c r="H4" s="8"/>
      <c r="I4" s="8"/>
      <c r="J4" s="8"/>
      <c r="K4" s="8"/>
      <c r="L4" s="393" t="s">
        <v>176</v>
      </c>
      <c r="M4" s="393"/>
      <c r="N4" s="393"/>
    </row>
    <row r="5" spans="1:14" ht="24">
      <c r="A5" s="8"/>
      <c r="B5" s="8"/>
      <c r="C5" s="8"/>
      <c r="D5" s="8"/>
      <c r="E5" s="8"/>
      <c r="F5" s="8"/>
      <c r="G5" s="8"/>
      <c r="H5" s="8"/>
      <c r="I5" s="8"/>
      <c r="J5" s="8"/>
      <c r="K5" s="8"/>
      <c r="L5" s="8"/>
      <c r="M5" s="8"/>
      <c r="N5" s="8"/>
    </row>
    <row r="6" spans="1:14" ht="24">
      <c r="A6" s="8"/>
      <c r="B6" s="8"/>
      <c r="C6" s="8"/>
      <c r="D6" s="8"/>
      <c r="E6" s="8"/>
      <c r="F6" s="8"/>
      <c r="G6" s="8"/>
      <c r="H6" s="8"/>
      <c r="I6" s="8"/>
      <c r="J6" s="8"/>
      <c r="K6" s="8"/>
      <c r="L6" s="8"/>
      <c r="M6" s="8"/>
      <c r="N6" s="8"/>
    </row>
    <row r="7" spans="1:14" ht="35.25">
      <c r="A7" s="41"/>
      <c r="B7" s="41"/>
      <c r="C7" s="41"/>
      <c r="D7" s="41"/>
      <c r="E7" s="41"/>
      <c r="F7" s="41"/>
      <c r="G7" s="41"/>
      <c r="H7" s="41"/>
      <c r="I7" s="41"/>
      <c r="J7" s="41"/>
      <c r="K7" s="41"/>
      <c r="L7" s="41"/>
      <c r="M7" s="41"/>
      <c r="N7" s="41"/>
    </row>
    <row r="8" spans="1:14" ht="35.25">
      <c r="A8" s="41"/>
      <c r="B8" s="41"/>
      <c r="C8" s="41"/>
      <c r="D8" s="41"/>
      <c r="E8" s="41"/>
      <c r="F8" s="41"/>
      <c r="G8" s="41"/>
      <c r="H8" s="41"/>
      <c r="I8" s="41"/>
      <c r="J8" s="41"/>
      <c r="K8" s="41"/>
      <c r="L8" s="41"/>
      <c r="M8" s="41"/>
      <c r="N8" s="41"/>
    </row>
    <row r="9" spans="1:14" ht="35.25">
      <c r="A9" s="41"/>
      <c r="B9" s="41"/>
      <c r="C9" s="41"/>
      <c r="D9" s="41"/>
      <c r="E9" s="41"/>
      <c r="F9" s="41"/>
      <c r="G9" s="41"/>
      <c r="H9" s="41"/>
      <c r="I9" s="41"/>
      <c r="J9" s="41"/>
      <c r="K9" s="41"/>
      <c r="L9" s="41"/>
      <c r="M9" s="41"/>
      <c r="N9" s="41"/>
    </row>
    <row r="10" spans="1:14" ht="35.25">
      <c r="A10" s="41"/>
      <c r="B10" s="41"/>
      <c r="C10" s="41"/>
      <c r="D10" s="41"/>
      <c r="E10" s="41"/>
      <c r="F10" s="41"/>
      <c r="G10" s="41"/>
      <c r="H10" s="41"/>
      <c r="I10" s="41"/>
      <c r="J10" s="41"/>
      <c r="K10" s="41"/>
      <c r="L10" s="41"/>
      <c r="M10" s="41"/>
      <c r="N10" s="41"/>
    </row>
    <row r="11" spans="1:14" ht="35.25">
      <c r="A11" s="41"/>
      <c r="B11" s="41"/>
      <c r="C11" s="41"/>
      <c r="D11" s="41"/>
      <c r="E11" s="41"/>
      <c r="F11" s="41"/>
      <c r="G11" s="41"/>
      <c r="H11" s="41"/>
      <c r="I11" s="41"/>
      <c r="J11" s="41"/>
      <c r="K11" s="41"/>
      <c r="L11" s="41"/>
      <c r="M11" s="41"/>
      <c r="N11" s="41"/>
    </row>
    <row r="12" spans="1:14" ht="24">
      <c r="A12" s="8"/>
      <c r="B12" s="8"/>
      <c r="C12" s="8"/>
      <c r="D12" s="8"/>
      <c r="E12" s="8"/>
      <c r="F12" s="8"/>
      <c r="G12" s="8"/>
      <c r="H12" s="8"/>
      <c r="I12" s="8"/>
      <c r="J12" s="8"/>
      <c r="K12" s="8"/>
      <c r="L12" s="8"/>
      <c r="M12" s="8"/>
      <c r="N12" s="8"/>
    </row>
    <row r="13" spans="1:14" ht="35.25">
      <c r="A13" s="41"/>
      <c r="B13" s="41"/>
      <c r="C13" s="41"/>
      <c r="D13" s="41"/>
      <c r="E13" s="41"/>
      <c r="F13" s="41"/>
      <c r="G13" s="41"/>
      <c r="H13" s="41"/>
      <c r="I13" s="41"/>
      <c r="J13" s="41"/>
      <c r="K13" s="41"/>
      <c r="L13" s="41"/>
      <c r="M13" s="41"/>
      <c r="N13" s="41"/>
    </row>
    <row r="14" spans="1:14" ht="24">
      <c r="A14" s="8"/>
      <c r="B14" s="8"/>
      <c r="C14" s="8"/>
      <c r="D14" s="8"/>
      <c r="E14" s="8"/>
      <c r="F14" s="8"/>
      <c r="G14" s="8"/>
      <c r="H14" s="8"/>
      <c r="I14" s="8"/>
      <c r="J14" s="8"/>
      <c r="K14" s="8"/>
    </row>
    <row r="15" spans="1:14" ht="99" customHeight="1">
      <c r="A15" s="394" t="s">
        <v>175</v>
      </c>
      <c r="B15" s="395"/>
      <c r="C15" s="395"/>
      <c r="D15" s="395"/>
      <c r="E15" s="395"/>
      <c r="F15" s="395"/>
      <c r="G15" s="395"/>
      <c r="H15" s="395"/>
      <c r="I15" s="395"/>
      <c r="J15" s="395"/>
      <c r="K15" s="395"/>
      <c r="L15" s="395"/>
      <c r="M15" s="395"/>
      <c r="N15" s="395"/>
    </row>
    <row r="16" spans="1:14" ht="24">
      <c r="A16" s="8"/>
      <c r="B16" s="8"/>
      <c r="C16" s="8"/>
      <c r="D16" s="8"/>
      <c r="E16" s="8"/>
      <c r="F16" s="8"/>
      <c r="G16" s="8"/>
      <c r="H16" s="8"/>
      <c r="I16" s="8"/>
      <c r="J16" s="8"/>
      <c r="K16" s="8"/>
      <c r="L16" s="8"/>
      <c r="M16" s="8"/>
      <c r="N16" s="8"/>
    </row>
    <row r="17" spans="1:15" ht="24">
      <c r="A17" s="8"/>
      <c r="B17" s="8"/>
      <c r="C17" s="8"/>
      <c r="D17" s="8"/>
      <c r="E17" s="8"/>
      <c r="F17" s="8"/>
      <c r="G17" s="8"/>
      <c r="H17" s="8"/>
      <c r="I17" s="8"/>
      <c r="J17" s="8"/>
      <c r="K17" s="8"/>
      <c r="L17" s="8"/>
      <c r="M17" s="8"/>
      <c r="N17" s="8"/>
    </row>
    <row r="19" spans="1:15">
      <c r="C19" s="2"/>
      <c r="D19" s="1"/>
      <c r="E19" s="1"/>
      <c r="F19" s="3"/>
      <c r="G19" s="3"/>
      <c r="H19" s="4"/>
      <c r="I19" s="4"/>
    </row>
    <row r="20" spans="1:15" ht="159.75" customHeight="1">
      <c r="A20" s="41"/>
      <c r="B20" s="256" t="s">
        <v>76</v>
      </c>
      <c r="C20" s="256"/>
      <c r="D20" s="256"/>
      <c r="E20" s="256"/>
      <c r="F20" s="256"/>
      <c r="G20" s="256"/>
      <c r="H20" s="256"/>
      <c r="I20" s="256"/>
      <c r="J20" s="256"/>
      <c r="K20" s="256"/>
      <c r="L20" s="256"/>
      <c r="M20" s="256"/>
      <c r="N20" s="48"/>
      <c r="O20" s="48"/>
    </row>
    <row r="22" spans="1:15" ht="19.5" thickBot="1"/>
    <row r="23" spans="1:15" ht="36.75" thickTop="1" thickBot="1">
      <c r="A23" s="41"/>
      <c r="B23" s="41"/>
      <c r="C23" s="41"/>
      <c r="D23" s="71" t="s">
        <v>59</v>
      </c>
      <c r="E23" s="6"/>
      <c r="F23" s="41"/>
      <c r="G23" s="41"/>
      <c r="H23" s="41"/>
      <c r="I23" s="41"/>
      <c r="J23" s="41"/>
      <c r="K23" s="41"/>
      <c r="L23" s="41"/>
      <c r="M23" s="41"/>
      <c r="N23" s="41"/>
    </row>
    <row r="24" spans="1:15" ht="36" thickTop="1">
      <c r="A24" s="41"/>
      <c r="B24" s="41"/>
      <c r="C24" s="41"/>
      <c r="D24" s="63"/>
      <c r="E24" s="41"/>
      <c r="F24" s="41"/>
      <c r="G24" s="41"/>
      <c r="H24" s="41"/>
      <c r="I24" s="41"/>
      <c r="J24" s="41"/>
      <c r="K24" s="41"/>
      <c r="L24" s="41"/>
      <c r="M24" s="41"/>
      <c r="N24" s="41"/>
    </row>
    <row r="25" spans="1:15" ht="35.25">
      <c r="A25" s="41"/>
      <c r="B25" s="41"/>
      <c r="C25" s="41"/>
      <c r="D25" s="41"/>
      <c r="E25" s="41"/>
      <c r="F25" s="41"/>
      <c r="G25" s="41"/>
      <c r="H25" s="41"/>
      <c r="I25" s="41"/>
      <c r="J25" s="41"/>
      <c r="K25" s="41"/>
      <c r="L25" s="41"/>
      <c r="M25" s="41"/>
      <c r="N25" s="41"/>
    </row>
    <row r="26" spans="1:15" ht="35.25">
      <c r="A26" s="41"/>
      <c r="B26" s="41"/>
      <c r="C26" s="41"/>
      <c r="D26" s="41"/>
      <c r="E26" s="41"/>
      <c r="F26" s="41"/>
      <c r="G26" s="41"/>
      <c r="H26" s="41"/>
      <c r="I26" s="41"/>
      <c r="J26" s="41"/>
      <c r="K26" s="41"/>
      <c r="L26" s="41"/>
      <c r="M26" s="41"/>
      <c r="N26" s="41"/>
    </row>
    <row r="27" spans="1:15" ht="35.25">
      <c r="A27" s="41"/>
      <c r="B27" s="41"/>
      <c r="C27" s="41"/>
      <c r="D27" s="41"/>
      <c r="E27" s="41"/>
      <c r="F27" s="41"/>
      <c r="G27" s="41"/>
      <c r="H27" s="41"/>
      <c r="I27" s="41"/>
      <c r="J27" s="41"/>
      <c r="K27" s="41"/>
      <c r="L27" s="41"/>
      <c r="M27" s="41"/>
      <c r="N27" s="41"/>
    </row>
    <row r="28" spans="1:15" ht="35.25">
      <c r="A28" s="41"/>
      <c r="B28" s="41"/>
      <c r="C28" s="41"/>
      <c r="D28" s="41"/>
      <c r="E28" s="41"/>
      <c r="F28" s="41"/>
      <c r="G28" s="41"/>
      <c r="H28" s="41"/>
      <c r="I28" s="41"/>
      <c r="J28" s="41"/>
      <c r="K28" s="41"/>
      <c r="L28" s="41"/>
      <c r="M28" s="41"/>
      <c r="N28" s="41"/>
    </row>
    <row r="29" spans="1:15" ht="35.25">
      <c r="A29" s="41"/>
      <c r="B29" s="41"/>
      <c r="C29" s="41"/>
      <c r="D29" s="41"/>
      <c r="E29" s="41"/>
      <c r="F29" s="41"/>
      <c r="G29" s="41"/>
      <c r="H29" s="41"/>
      <c r="I29" s="41"/>
      <c r="J29" s="41"/>
      <c r="K29" s="41"/>
      <c r="L29" s="41"/>
      <c r="M29" s="41"/>
      <c r="N29" s="41"/>
    </row>
    <row r="30" spans="1:15" ht="35.25">
      <c r="A30" s="41"/>
      <c r="B30" s="41"/>
      <c r="C30" s="41"/>
      <c r="D30" s="41"/>
      <c r="E30" s="41"/>
      <c r="F30" s="41"/>
      <c r="G30" s="41"/>
      <c r="H30" s="41"/>
      <c r="I30" s="41"/>
      <c r="J30" s="41"/>
      <c r="K30" s="41"/>
      <c r="L30" s="41"/>
      <c r="M30" s="41"/>
      <c r="N30" s="41"/>
    </row>
    <row r="31" spans="1:15" ht="35.25">
      <c r="A31" s="41"/>
      <c r="B31" s="41"/>
      <c r="C31" s="41"/>
      <c r="D31" s="41"/>
      <c r="E31" s="41"/>
      <c r="F31" s="41"/>
      <c r="G31" s="41"/>
      <c r="H31" s="41"/>
      <c r="I31" s="41"/>
      <c r="J31" s="41"/>
      <c r="K31" s="41"/>
      <c r="L31" s="41"/>
      <c r="M31" s="41"/>
      <c r="N31" s="41"/>
    </row>
    <row r="32" spans="1:15" ht="35.25">
      <c r="A32" s="41"/>
      <c r="B32" s="41"/>
      <c r="C32" s="41"/>
      <c r="D32" s="41"/>
      <c r="E32" s="41"/>
      <c r="F32" s="41"/>
      <c r="G32" s="41"/>
      <c r="H32" s="41"/>
      <c r="I32" s="41"/>
      <c r="J32" s="41"/>
      <c r="K32" s="41"/>
      <c r="L32" s="41"/>
      <c r="M32" s="41"/>
      <c r="N32" s="41"/>
    </row>
    <row r="33" spans="1:14" ht="35.25">
      <c r="A33" s="41"/>
      <c r="B33" s="41"/>
      <c r="C33" s="41"/>
      <c r="D33" s="41"/>
      <c r="E33" s="41"/>
      <c r="F33" s="41"/>
      <c r="G33" s="41"/>
      <c r="H33" s="41"/>
      <c r="I33" s="41"/>
      <c r="J33" s="41"/>
      <c r="K33" s="41"/>
      <c r="L33" s="41"/>
      <c r="M33" s="41"/>
      <c r="N33" s="41"/>
    </row>
    <row r="34" spans="1:14" ht="35.25">
      <c r="A34" s="41"/>
      <c r="B34" s="41"/>
      <c r="C34" s="41"/>
      <c r="D34" s="41"/>
      <c r="E34" s="41"/>
      <c r="F34" s="41"/>
      <c r="G34" s="41"/>
      <c r="H34" s="41"/>
      <c r="I34" s="41"/>
      <c r="J34" s="41"/>
      <c r="K34" s="41"/>
      <c r="L34" s="41"/>
      <c r="M34" s="41"/>
      <c r="N34" s="41"/>
    </row>
    <row r="35" spans="1:14" ht="35.25">
      <c r="A35" s="41"/>
      <c r="B35" s="41"/>
      <c r="C35" s="41"/>
      <c r="D35" s="41"/>
      <c r="E35" s="41"/>
      <c r="F35" s="41"/>
      <c r="G35" s="41"/>
      <c r="H35" s="41"/>
      <c r="I35" s="41"/>
      <c r="J35" s="41"/>
      <c r="K35" s="41"/>
      <c r="L35" s="41"/>
      <c r="M35" s="41"/>
      <c r="N35" s="41"/>
    </row>
    <row r="36" spans="1:14" ht="35.25">
      <c r="A36" s="41"/>
      <c r="B36" s="41"/>
      <c r="C36" s="41"/>
      <c r="D36" s="41"/>
      <c r="E36" s="41"/>
      <c r="F36" s="41"/>
      <c r="G36" s="41"/>
      <c r="H36" s="41"/>
      <c r="I36" s="41"/>
      <c r="J36" s="41"/>
      <c r="K36" s="41"/>
      <c r="L36" s="41"/>
      <c r="M36" s="41"/>
      <c r="N36" s="41"/>
    </row>
    <row r="37" spans="1:14" ht="35.25">
      <c r="A37" s="41"/>
      <c r="B37" s="41"/>
      <c r="C37" s="41"/>
      <c r="D37" s="41"/>
      <c r="E37" s="41"/>
      <c r="F37" s="41"/>
      <c r="G37" s="41"/>
      <c r="H37" s="41"/>
      <c r="I37" s="41"/>
      <c r="J37" s="41"/>
      <c r="K37" s="41"/>
      <c r="L37" s="41"/>
      <c r="M37" s="41"/>
      <c r="N37" s="41"/>
    </row>
    <row r="38" spans="1:14" ht="35.25">
      <c r="A38" s="41"/>
      <c r="B38" s="41"/>
      <c r="C38" s="41"/>
      <c r="D38" s="41"/>
      <c r="E38" s="41"/>
      <c r="F38" s="41"/>
      <c r="G38" s="41"/>
      <c r="H38" s="41"/>
      <c r="I38" s="41"/>
      <c r="J38" s="41"/>
      <c r="K38" s="41"/>
      <c r="L38" s="41"/>
      <c r="M38" s="41"/>
      <c r="N38" s="41"/>
    </row>
    <row r="39" spans="1:14" ht="35.25">
      <c r="A39" s="41"/>
      <c r="B39" s="41"/>
      <c r="C39" s="41"/>
      <c r="D39" s="41"/>
      <c r="E39" s="41"/>
      <c r="F39" s="41"/>
      <c r="G39" s="41"/>
      <c r="H39" s="41"/>
      <c r="I39" s="41"/>
      <c r="J39" s="41"/>
      <c r="K39" s="41"/>
      <c r="L39" s="41"/>
      <c r="M39" s="41"/>
      <c r="N39" s="41"/>
    </row>
    <row r="40" spans="1:14" ht="35.25">
      <c r="A40" s="41"/>
      <c r="B40" s="41"/>
      <c r="C40" s="41"/>
      <c r="D40" s="41"/>
      <c r="E40" s="41"/>
      <c r="F40" s="41"/>
      <c r="G40" s="41"/>
      <c r="H40" s="41"/>
      <c r="I40" s="41"/>
      <c r="J40" s="41"/>
      <c r="K40" s="41"/>
      <c r="L40" s="41"/>
      <c r="M40" s="41"/>
      <c r="N40" s="41"/>
    </row>
    <row r="41" spans="1:14" ht="35.25">
      <c r="A41" s="47"/>
      <c r="B41" s="47"/>
      <c r="C41" s="47"/>
      <c r="D41" s="396"/>
      <c r="E41" s="396"/>
      <c r="F41" s="47"/>
      <c r="G41" s="47"/>
      <c r="H41" s="47"/>
      <c r="I41" s="42"/>
      <c r="J41" s="47"/>
      <c r="K41" s="47"/>
      <c r="L41" s="47"/>
      <c r="M41" s="47"/>
      <c r="N41" s="47"/>
    </row>
    <row r="42" spans="1:14" s="67" customFormat="1" ht="51.75" customHeight="1">
      <c r="A42" s="64"/>
      <c r="B42" s="64"/>
      <c r="C42" s="64"/>
      <c r="D42" s="391"/>
      <c r="E42" s="391"/>
      <c r="F42" s="64"/>
      <c r="G42" s="64"/>
      <c r="H42" s="64"/>
      <c r="I42" s="65" t="s">
        <v>77</v>
      </c>
      <c r="J42" s="66"/>
      <c r="K42" s="392" t="s">
        <v>79</v>
      </c>
      <c r="L42" s="392"/>
      <c r="M42" s="392"/>
      <c r="N42" s="392"/>
    </row>
    <row r="43" spans="1:14" s="67" customFormat="1" ht="51.75" customHeight="1">
      <c r="A43" s="64"/>
      <c r="B43" s="64"/>
      <c r="C43" s="64"/>
      <c r="D43" s="391"/>
      <c r="E43" s="391"/>
      <c r="F43" s="64"/>
      <c r="G43" s="64"/>
      <c r="H43" s="64"/>
      <c r="I43" s="68" t="s">
        <v>83</v>
      </c>
      <c r="J43" s="69"/>
      <c r="K43" s="392" t="s">
        <v>85</v>
      </c>
      <c r="L43" s="392"/>
      <c r="M43" s="392"/>
      <c r="N43" s="392"/>
    </row>
    <row r="44" spans="1:14" s="67" customFormat="1" ht="51.75" customHeight="1">
      <c r="A44" s="64"/>
      <c r="B44" s="64"/>
      <c r="C44" s="64"/>
      <c r="D44" s="391"/>
      <c r="E44" s="391"/>
      <c r="F44" s="64"/>
      <c r="G44" s="64"/>
      <c r="H44" s="64"/>
      <c r="I44" s="65" t="s">
        <v>84</v>
      </c>
      <c r="J44" s="69"/>
      <c r="K44" s="392" t="s">
        <v>80</v>
      </c>
      <c r="L44" s="392"/>
      <c r="M44" s="392"/>
      <c r="N44" s="392"/>
    </row>
    <row r="45" spans="1:14" s="67" customFormat="1" ht="51.75" customHeight="1">
      <c r="A45" s="64"/>
      <c r="B45" s="64"/>
      <c r="C45" s="64"/>
      <c r="D45" s="391"/>
      <c r="E45" s="391"/>
      <c r="F45" s="64"/>
      <c r="G45" s="64"/>
      <c r="H45" s="64"/>
      <c r="I45" s="68" t="s">
        <v>78</v>
      </c>
      <c r="J45" s="70"/>
      <c r="K45" s="392" t="s">
        <v>81</v>
      </c>
      <c r="L45" s="392"/>
      <c r="M45" s="392"/>
      <c r="N45" s="392"/>
    </row>
    <row r="46" spans="1:14">
      <c r="D46" s="390"/>
      <c r="E46" s="390"/>
      <c r="I46" s="62"/>
      <c r="J46" s="39"/>
      <c r="K46" s="39"/>
      <c r="L46" s="39"/>
      <c r="M46" s="39"/>
      <c r="N46" s="39"/>
    </row>
    <row r="47" spans="1:14">
      <c r="D47" s="390"/>
      <c r="E47" s="390"/>
      <c r="I47" s="6"/>
    </row>
    <row r="48" spans="1:14" ht="35.25">
      <c r="D48" s="390"/>
      <c r="E48" s="390"/>
      <c r="I48" s="72" t="s">
        <v>87</v>
      </c>
      <c r="J48" s="72"/>
      <c r="K48" s="72" t="s">
        <v>86</v>
      </c>
      <c r="L48" s="72"/>
      <c r="M48" s="72"/>
      <c r="N48" s="72"/>
    </row>
  </sheetData>
  <sheetProtection selectLockedCells="1" selectUnlockedCells="1"/>
  <mergeCells count="15">
    <mergeCell ref="L4:N4"/>
    <mergeCell ref="A15:N15"/>
    <mergeCell ref="B20:M20"/>
    <mergeCell ref="D41:E41"/>
    <mergeCell ref="D42:E42"/>
    <mergeCell ref="K42:N42"/>
    <mergeCell ref="D46:E46"/>
    <mergeCell ref="D47:E47"/>
    <mergeCell ref="D48:E48"/>
    <mergeCell ref="D43:E43"/>
    <mergeCell ref="K43:N43"/>
    <mergeCell ref="D44:E44"/>
    <mergeCell ref="K44:N44"/>
    <mergeCell ref="D45:E45"/>
    <mergeCell ref="K45:N45"/>
  </mergeCells>
  <phoneticPr fontId="2"/>
  <pageMargins left="0.70866141732283472" right="0.70866141732283472" top="0.74803149606299213" bottom="0.55118110236220474" header="0.31496062992125984" footer="0.31496062992125984"/>
  <pageSetup paperSize="9" scale="3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A2" sqref="A2"/>
    </sheetView>
  </sheetViews>
  <sheetFormatPr defaultRowHeight="18.75"/>
  <cols>
    <col min="1" max="1" width="3.125" style="75" customWidth="1"/>
    <col min="2" max="8" width="13.25" style="75" customWidth="1"/>
    <col min="9" max="9" width="4.125" style="75" customWidth="1"/>
    <col min="10" max="16384" width="9" style="73"/>
  </cols>
  <sheetData>
    <row r="1" spans="1:8" ht="29.25" customHeight="1" thickBot="1">
      <c r="A1" s="74" t="s">
        <v>89</v>
      </c>
    </row>
    <row r="2" spans="1:8" ht="30" customHeight="1">
      <c r="B2" s="76"/>
      <c r="C2" s="77"/>
      <c r="D2" s="77"/>
      <c r="E2" s="77"/>
      <c r="F2" s="77"/>
      <c r="G2" s="77"/>
      <c r="H2" s="78"/>
    </row>
    <row r="3" spans="1:8" ht="30" customHeight="1">
      <c r="B3" s="79"/>
      <c r="C3" s="80"/>
      <c r="D3" s="80"/>
      <c r="E3" s="80"/>
      <c r="F3" s="80"/>
      <c r="G3" s="80"/>
      <c r="H3" s="81"/>
    </row>
    <row r="4" spans="1:8" ht="30" customHeight="1">
      <c r="B4" s="79"/>
      <c r="C4" s="80"/>
      <c r="D4" s="80"/>
      <c r="E4" s="80"/>
      <c r="F4" s="80"/>
      <c r="G4" s="80"/>
      <c r="H4" s="81"/>
    </row>
    <row r="5" spans="1:8" ht="30" customHeight="1">
      <c r="B5" s="79"/>
      <c r="C5" s="80"/>
      <c r="D5" s="80"/>
      <c r="E5" s="80"/>
      <c r="F5" s="80"/>
      <c r="G5" s="80"/>
      <c r="H5" s="81"/>
    </row>
    <row r="6" spans="1:8" ht="30" customHeight="1">
      <c r="B6" s="79"/>
      <c r="C6" s="80"/>
      <c r="D6" s="80"/>
      <c r="E6" s="80"/>
      <c r="F6" s="80"/>
      <c r="G6" s="80"/>
      <c r="H6" s="81"/>
    </row>
    <row r="7" spans="1:8" ht="30" customHeight="1">
      <c r="B7" s="79"/>
      <c r="C7" s="80"/>
      <c r="D7" s="80"/>
      <c r="E7" s="80"/>
      <c r="F7" s="80"/>
      <c r="G7" s="80"/>
      <c r="H7" s="81"/>
    </row>
    <row r="8" spans="1:8" ht="30" customHeight="1">
      <c r="B8" s="79"/>
      <c r="C8" s="80"/>
      <c r="D8" s="80"/>
      <c r="E8" s="80"/>
      <c r="F8" s="80"/>
      <c r="G8" s="80"/>
      <c r="H8" s="81"/>
    </row>
    <row r="9" spans="1:8" ht="30" customHeight="1">
      <c r="B9" s="79"/>
      <c r="C9" s="80"/>
      <c r="D9" s="80"/>
      <c r="E9" s="80"/>
      <c r="F9" s="80"/>
      <c r="G9" s="80"/>
      <c r="H9" s="81"/>
    </row>
    <row r="10" spans="1:8" ht="30" customHeight="1">
      <c r="B10" s="79"/>
      <c r="C10" s="80"/>
      <c r="D10" s="80"/>
      <c r="E10" s="80"/>
      <c r="F10" s="80"/>
      <c r="G10" s="80"/>
      <c r="H10" s="81"/>
    </row>
    <row r="11" spans="1:8" ht="30" customHeight="1">
      <c r="B11" s="79"/>
      <c r="C11" s="80"/>
      <c r="D11" s="80"/>
      <c r="E11" s="80"/>
      <c r="F11" s="80"/>
      <c r="G11" s="80"/>
      <c r="H11" s="81"/>
    </row>
    <row r="12" spans="1:8" ht="30" customHeight="1">
      <c r="B12" s="79"/>
      <c r="C12" s="80"/>
      <c r="D12" s="80"/>
      <c r="E12" s="80"/>
      <c r="F12" s="80"/>
      <c r="G12" s="80"/>
      <c r="H12" s="81"/>
    </row>
    <row r="13" spans="1:8" ht="30" customHeight="1">
      <c r="B13" s="79"/>
      <c r="C13" s="80"/>
      <c r="D13" s="80"/>
      <c r="E13" s="80"/>
      <c r="F13" s="80"/>
      <c r="G13" s="80"/>
      <c r="H13" s="81"/>
    </row>
    <row r="14" spans="1:8" ht="30" customHeight="1">
      <c r="B14" s="79"/>
      <c r="C14" s="80"/>
      <c r="D14" s="80"/>
      <c r="E14" s="80"/>
      <c r="F14" s="80"/>
      <c r="G14" s="80"/>
      <c r="H14" s="81"/>
    </row>
    <row r="15" spans="1:8" ht="30" customHeight="1">
      <c r="B15" s="79"/>
      <c r="C15" s="80"/>
      <c r="D15" s="80"/>
      <c r="E15" s="80"/>
      <c r="F15" s="80"/>
      <c r="G15" s="80"/>
      <c r="H15" s="81"/>
    </row>
    <row r="16" spans="1:8" ht="30" customHeight="1" thickBot="1">
      <c r="B16" s="82"/>
      <c r="C16" s="83"/>
      <c r="D16" s="83"/>
      <c r="E16" s="83"/>
      <c r="F16" s="83"/>
      <c r="G16" s="83"/>
      <c r="H16" s="84"/>
    </row>
    <row r="18" spans="1:8" ht="24.75" thickBot="1">
      <c r="A18" s="74" t="s">
        <v>88</v>
      </c>
    </row>
    <row r="19" spans="1:8" ht="30" customHeight="1">
      <c r="B19" s="76"/>
      <c r="C19" s="77"/>
      <c r="D19" s="77"/>
      <c r="E19" s="77"/>
      <c r="F19" s="77"/>
      <c r="G19" s="77"/>
      <c r="H19" s="78"/>
    </row>
    <row r="20" spans="1:8" ht="30" customHeight="1">
      <c r="B20" s="79"/>
      <c r="C20" s="80"/>
      <c r="D20" s="80"/>
      <c r="E20" s="80"/>
      <c r="F20" s="80"/>
      <c r="G20" s="80"/>
      <c r="H20" s="81"/>
    </row>
    <row r="21" spans="1:8" ht="30" customHeight="1">
      <c r="B21" s="79"/>
      <c r="C21" s="80"/>
      <c r="D21" s="80"/>
      <c r="E21" s="80"/>
      <c r="F21" s="80"/>
      <c r="G21" s="80"/>
      <c r="H21" s="81"/>
    </row>
    <row r="22" spans="1:8" ht="30" customHeight="1">
      <c r="B22" s="79"/>
      <c r="C22" s="80"/>
      <c r="D22" s="80"/>
      <c r="E22" s="80"/>
      <c r="F22" s="80"/>
      <c r="G22" s="80"/>
      <c r="H22" s="81"/>
    </row>
    <row r="23" spans="1:8" ht="30" customHeight="1">
      <c r="B23" s="79"/>
      <c r="C23" s="80"/>
      <c r="D23" s="80"/>
      <c r="E23" s="80"/>
      <c r="F23" s="80"/>
      <c r="G23" s="80"/>
      <c r="H23" s="81"/>
    </row>
    <row r="24" spans="1:8" ht="30" customHeight="1">
      <c r="B24" s="79"/>
      <c r="C24" s="80"/>
      <c r="D24" s="80"/>
      <c r="E24" s="80"/>
      <c r="F24" s="80"/>
      <c r="G24" s="80"/>
      <c r="H24" s="81"/>
    </row>
    <row r="25" spans="1:8" ht="30" customHeight="1">
      <c r="B25" s="79"/>
      <c r="C25" s="80"/>
      <c r="D25" s="80"/>
      <c r="E25" s="80"/>
      <c r="F25" s="80"/>
      <c r="G25" s="80"/>
      <c r="H25" s="81"/>
    </row>
    <row r="26" spans="1:8" ht="30" customHeight="1">
      <c r="B26" s="79"/>
      <c r="C26" s="80"/>
      <c r="D26" s="80"/>
      <c r="E26" s="80"/>
      <c r="F26" s="80"/>
      <c r="G26" s="80"/>
      <c r="H26" s="81"/>
    </row>
    <row r="27" spans="1:8" ht="30" customHeight="1">
      <c r="B27" s="79"/>
      <c r="C27" s="80"/>
      <c r="D27" s="80"/>
      <c r="E27" s="80"/>
      <c r="F27" s="80"/>
      <c r="G27" s="80"/>
      <c r="H27" s="81"/>
    </row>
    <row r="28" spans="1:8" ht="30" customHeight="1">
      <c r="B28" s="79"/>
      <c r="C28" s="80"/>
      <c r="D28" s="80"/>
      <c r="E28" s="80"/>
      <c r="F28" s="80"/>
      <c r="G28" s="80"/>
      <c r="H28" s="81"/>
    </row>
    <row r="29" spans="1:8" ht="30" customHeight="1">
      <c r="B29" s="79"/>
      <c r="C29" s="80"/>
      <c r="D29" s="80"/>
      <c r="E29" s="80"/>
      <c r="F29" s="80"/>
      <c r="G29" s="80"/>
      <c r="H29" s="81"/>
    </row>
    <row r="30" spans="1:8" ht="30" customHeight="1">
      <c r="B30" s="79"/>
      <c r="C30" s="80"/>
      <c r="D30" s="80"/>
      <c r="E30" s="80"/>
      <c r="F30" s="80"/>
      <c r="G30" s="80"/>
      <c r="H30" s="81"/>
    </row>
    <row r="31" spans="1:8" ht="30" customHeight="1">
      <c r="B31" s="79"/>
      <c r="C31" s="80"/>
      <c r="D31" s="80"/>
      <c r="E31" s="80"/>
      <c r="F31" s="80"/>
      <c r="G31" s="80"/>
      <c r="H31" s="81"/>
    </row>
    <row r="32" spans="1:8" ht="30" customHeight="1">
      <c r="B32" s="79"/>
      <c r="C32" s="80"/>
      <c r="D32" s="80"/>
      <c r="E32" s="80"/>
      <c r="F32" s="80"/>
      <c r="G32" s="80"/>
      <c r="H32" s="81"/>
    </row>
    <row r="33" spans="2:8" ht="30" customHeight="1" thickBot="1">
      <c r="B33" s="82"/>
      <c r="C33" s="83"/>
      <c r="D33" s="83"/>
      <c r="E33" s="83"/>
      <c r="F33" s="83"/>
      <c r="G33" s="83"/>
      <c r="H33" s="84"/>
    </row>
  </sheetData>
  <sheetProtection algorithmName="SHA-512" hashValue="c2ddnGyTNKxR5kkAa4k9zQUQ/P1eXnq80fN7A2SxZkL1BpGt5m5zOCUigr8QiVFyYpA670e7fEc1U5XDZ7zLZQ==" saltValue="upl3rnaM9E+sZV7z+A29uA==" spinCount="100000" sheet="1" selectLockedCells="1" selectUnlockedCells="1"/>
  <phoneticPr fontId="2"/>
  <pageMargins left="0.9055118110236221"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診療所</vt:lpstr>
      <vt:lpstr>病院</vt:lpstr>
      <vt:lpstr>【診療所・必要に応じて利用】様式２別紙(診療・予約枠設定時間)</vt:lpstr>
      <vt:lpstr>職域接種共同実施</vt:lpstr>
      <vt:lpstr>通帳コピー</vt:lpstr>
      <vt:lpstr>'【診療所・必要に応じて利用】様式２別紙(診療・予約枠設定時間)'!Print_Area</vt:lpstr>
      <vt:lpstr>職域接種共同実施!Print_Area</vt:lpstr>
      <vt:lpstr>診療所!Print_Area</vt:lpstr>
      <vt:lpstr>通帳コピー!Print_Area</vt:lpstr>
      <vt:lpstr>病院!Print_Area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中澤　加保利</cp:lastModifiedBy>
  <cp:lastPrinted>2023-01-24T01:39:50Z</cp:lastPrinted>
  <dcterms:created xsi:type="dcterms:W3CDTF">2021-05-25T06:48:22Z</dcterms:created>
  <dcterms:modified xsi:type="dcterms:W3CDTF">2023-01-30T07:07:16Z</dcterms:modified>
</cp:coreProperties>
</file>